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Флешка ПК\ПК\2025\"/>
    </mc:Choice>
  </mc:AlternateContent>
  <xr:revisionPtr revIDLastSave="0" documentId="13_ncr:1_{2E6373A4-77B6-4CF7-BD9C-3821A198A9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 (2)" sheetId="4" r:id="rId1"/>
  </sheets>
  <definedNames>
    <definedName name="_xlnm._FilterDatabase" localSheetId="0" hidden="1">'Лист1 (2)'!$DB$27:$DK$27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X54" i="4" l="1"/>
  <c r="CX48" i="4"/>
  <c r="CX57" i="4"/>
  <c r="CX56" i="4"/>
  <c r="CX53" i="4"/>
  <c r="CX52" i="4"/>
  <c r="CX51" i="4"/>
  <c r="CX50" i="4"/>
  <c r="CX49" i="4"/>
  <c r="CX47" i="4"/>
  <c r="CX46" i="4"/>
  <c r="CX31" i="4"/>
  <c r="CX30" i="4"/>
  <c r="CX38" i="4"/>
  <c r="CX45" i="4"/>
  <c r="CX43" i="4"/>
  <c r="CX44" i="4"/>
  <c r="CX39" i="4"/>
  <c r="EF34" i="4"/>
  <c r="EE34" i="4"/>
  <c r="ED34" i="4"/>
  <c r="EC34" i="4"/>
  <c r="EB34" i="4"/>
  <c r="EA34" i="4"/>
  <c r="EG34" i="4" l="1"/>
  <c r="CX42" i="4"/>
  <c r="CX41" i="4"/>
  <c r="CX40" i="4"/>
  <c r="CX37" i="4"/>
  <c r="CX36" i="4"/>
  <c r="CX35" i="4"/>
  <c r="CX34" i="4"/>
  <c r="CX33" i="4"/>
  <c r="CX32" i="4"/>
  <c r="CX55" i="4"/>
  <c r="EI36" i="4" l="1"/>
  <c r="EI52" i="4"/>
  <c r="EI44" i="4"/>
  <c r="EI56" i="4"/>
  <c r="EI48" i="4"/>
  <c r="EI40" i="4"/>
  <c r="EI55" i="4"/>
  <c r="EI47" i="4"/>
  <c r="EI39" i="4"/>
  <c r="EI46" i="4"/>
  <c r="EI59" i="4"/>
  <c r="EI51" i="4"/>
  <c r="EI43" i="4"/>
  <c r="EI35" i="4"/>
  <c r="EI58" i="4"/>
  <c r="EI50" i="4"/>
  <c r="EI42" i="4"/>
  <c r="EI34" i="4"/>
  <c r="EI57" i="4"/>
  <c r="EI49" i="4"/>
  <c r="EI41" i="4"/>
  <c r="EI54" i="4"/>
  <c r="EI38" i="4"/>
  <c r="EI53" i="4"/>
  <c r="EI45" i="4"/>
  <c r="EI37" i="4"/>
  <c r="EO34" i="4" l="1"/>
  <c r="T30" i="4" s="1"/>
</calcChain>
</file>

<file path=xl/sharedStrings.xml><?xml version="1.0" encoding="utf-8"?>
<sst xmlns="http://schemas.openxmlformats.org/spreadsheetml/2006/main" count="88" uniqueCount="87">
  <si>
    <t>1. Українська мова</t>
  </si>
  <si>
    <t>2. Математика</t>
  </si>
  <si>
    <t>3. Історія України</t>
  </si>
  <si>
    <t>3. Іноземна мова</t>
  </si>
  <si>
    <t>3. Біологія</t>
  </si>
  <si>
    <t>3. Фізика</t>
  </si>
  <si>
    <t>3. Хімія</t>
  </si>
  <si>
    <t>015 Професійна освіта (015.32 Електроніка, метрологія та радіотелекомунікації)</t>
  </si>
  <si>
    <t>051 Економіка</t>
  </si>
  <si>
    <t>071 Облік і оподаткування</t>
  </si>
  <si>
    <t>073 Менеджмент</t>
  </si>
  <si>
    <t>076 Підприємництво та торгівля</t>
  </si>
  <si>
    <t>101 Екологія</t>
  </si>
  <si>
    <t xml:space="preserve">121 Інженерія програмного забезпечення </t>
  </si>
  <si>
    <t xml:space="preserve">122 Комп'ютерні  науки </t>
  </si>
  <si>
    <t>131 Прикладна механіка</t>
  </si>
  <si>
    <t>132 Матеріалознавство</t>
  </si>
  <si>
    <t>133 Галузеве машинобудування</t>
  </si>
  <si>
    <t>141 Електроенергетика, електротехніка та електромеханіка</t>
  </si>
  <si>
    <t>142 Енергетичне машинобудування</t>
  </si>
  <si>
    <t>161 Хімічні технології та інженерія</t>
  </si>
  <si>
    <t>174 Автоматизація, комп'ютерно-інтегровані технології  та робототехніка</t>
  </si>
  <si>
    <t>175 Інформаційно-вимірювальні технології</t>
  </si>
  <si>
    <t xml:space="preserve">192 Будівництво та цивільна інженерія </t>
  </si>
  <si>
    <t>193 Геодезія та землеустрій</t>
  </si>
  <si>
    <t xml:space="preserve">275 Транспортні технології (275.03 на автомобільному транспорті) </t>
  </si>
  <si>
    <t>015 Професійна освіта (015.38 Транспорт)</t>
  </si>
  <si>
    <t>035 Філологія (035.10 Прикладна лінгвістика)</t>
  </si>
  <si>
    <t>Українська мова</t>
  </si>
  <si>
    <t>Математика</t>
  </si>
  <si>
    <t>Історія України</t>
  </si>
  <si>
    <t>Іноземна мова</t>
  </si>
  <si>
    <t>Біологія</t>
  </si>
  <si>
    <t>Фізика</t>
  </si>
  <si>
    <t>Хімія</t>
  </si>
  <si>
    <t>ОБОВ'ЯЗКОВІ ПРЕДМЕТИ</t>
  </si>
  <si>
    <t>ПРЕДМЕТ НА ВИБІР</t>
  </si>
  <si>
    <t>Так</t>
  </si>
  <si>
    <t>НІ</t>
  </si>
  <si>
    <t>РК</t>
  </si>
  <si>
    <t>ГК</t>
  </si>
  <si>
    <r>
      <t xml:space="preserve">ОТРИМАЙ СВІЙ </t>
    </r>
    <r>
      <rPr>
        <b/>
        <sz val="7"/>
        <color rgb="FFFF0000"/>
        <rFont val="Segoe Print"/>
        <charset val="204"/>
      </rPr>
      <t>КОНКУРСНИЙ БАЛ</t>
    </r>
    <r>
      <rPr>
        <b/>
        <sz val="7"/>
        <color theme="1"/>
        <rFont val="Segoe Print"/>
        <charset val="204"/>
      </rPr>
      <t xml:space="preserve"> ДЛЯ ВСТУПУ ЗА СПЕЦІАЛЬНОСТЯМИ ХНАДУ 
</t>
    </r>
    <r>
      <rPr>
        <b/>
        <sz val="8"/>
        <color theme="1"/>
        <rFont val="Segoe Print"/>
        <charset val="204"/>
      </rPr>
      <t>(конкурсний бал розраховується для заяви з 1-им або 2-им пріоритетом)</t>
    </r>
  </si>
  <si>
    <t>Українська література</t>
  </si>
  <si>
    <t>Географія</t>
  </si>
  <si>
    <t>075 Маркетинг</t>
  </si>
  <si>
    <t>3 укр. Літ</t>
  </si>
  <si>
    <t>3 геог</t>
  </si>
  <si>
    <t xml:space="preserve">КОНКУРСНИЙ БАЛ </t>
  </si>
  <si>
    <r>
      <t xml:space="preserve">КАЛЬКУЛЯТОР </t>
    </r>
    <r>
      <rPr>
        <b/>
        <sz val="11"/>
        <color rgb="FFFF0000"/>
        <rFont val="Segoe Print"/>
        <charset val="204"/>
      </rPr>
      <t>КОНКУРСНОГО БАЛУ</t>
    </r>
    <r>
      <rPr>
        <b/>
        <sz val="11"/>
        <color theme="1"/>
        <rFont val="Segoe Print"/>
        <charset val="204"/>
      </rPr>
      <t xml:space="preserve"> ДЛЯ ВСТУПУ ДО ХНАДУ</t>
    </r>
  </si>
  <si>
    <t xml:space="preserve">274 Автомобільний транспорт </t>
  </si>
  <si>
    <r>
      <t xml:space="preserve">ОБЕРИ СПЕЦІАЛЬНІСТЬ З ПЕРЕЛІКУ 
1. </t>
    </r>
    <r>
      <rPr>
        <b/>
        <sz val="10"/>
        <color rgb="FFFF0000"/>
        <rFont val="Segoe Print"/>
        <charset val="204"/>
      </rPr>
      <t>Натисни</t>
    </r>
    <r>
      <rPr>
        <b/>
        <sz val="10"/>
        <color theme="1"/>
        <rFont val="Segoe Print"/>
        <charset val="204"/>
      </rPr>
      <t xml:space="preserve"> на блакитну комірку нижче
2. Потім натисни </t>
    </r>
    <r>
      <rPr>
        <b/>
        <sz val="10"/>
        <color rgb="FFFF0000"/>
        <rFont val="Segoe Print"/>
        <charset val="204"/>
      </rPr>
      <t>на стрілку</t>
    </r>
    <r>
      <rPr>
        <b/>
        <sz val="10"/>
        <color theme="1"/>
        <rFont val="Segoe Print"/>
        <charset val="204"/>
      </rPr>
      <t xml:space="preserve">, що з'явиться справа від комірки
3. </t>
    </r>
    <r>
      <rPr>
        <b/>
        <sz val="10"/>
        <color rgb="FFFF0000"/>
        <rFont val="Segoe Print"/>
        <charset val="204"/>
      </rPr>
      <t>Прокрути</t>
    </r>
    <r>
      <rPr>
        <b/>
        <sz val="10"/>
        <color theme="1"/>
        <rFont val="Segoe Print"/>
        <charset val="204"/>
      </rPr>
      <t xml:space="preserve"> весь перелік спеціальностей та </t>
    </r>
    <r>
      <rPr>
        <b/>
        <sz val="10"/>
        <color rgb="FFFF0000"/>
        <rFont val="Segoe Print"/>
        <charset val="204"/>
      </rPr>
      <t>обери</t>
    </r>
    <r>
      <rPr>
        <b/>
        <sz val="10"/>
        <color theme="1"/>
        <rFont val="Segoe Print"/>
        <charset val="204"/>
      </rPr>
      <t xml:space="preserve"> свою</t>
    </r>
  </si>
  <si>
    <t>J8 Автомобільний транспорт (274, 275)</t>
  </si>
  <si>
    <t>G19 Будівництво та цивільна інженерія (192)</t>
  </si>
  <si>
    <t>G18 Геодезія та землеустрій (193)</t>
  </si>
  <si>
    <t>G7 Інформаційно-вимірювальні технології (175)</t>
  </si>
  <si>
    <t>G6 Автоматизація, комп'ютерно-інтегровані технології  та робототехніка (174)</t>
  </si>
  <si>
    <t>G1 Хімічні технології та інженерія</t>
  </si>
  <si>
    <t>G3 Електрична інженерія (141)</t>
  </si>
  <si>
    <t>G11 Машинобудування (133, 142)</t>
  </si>
  <si>
    <t>G8 Матеріалознавство (132)</t>
  </si>
  <si>
    <t>G9 Прикладна механіка (131)</t>
  </si>
  <si>
    <t>F3 Комп'ютерні  науки (122)</t>
  </si>
  <si>
    <t>F2 Інженерія програмного забезпечення (121)</t>
  </si>
  <si>
    <t>E2 Екологія (101)</t>
  </si>
  <si>
    <t>D7 Торгівля (076)</t>
  </si>
  <si>
    <t>D5 Маркетинг (075)</t>
  </si>
  <si>
    <t>D3 Менеджмент (073)</t>
  </si>
  <si>
    <t>D1 Облік і оподаткування (071)</t>
  </si>
  <si>
    <t>C1 Економіка (051)</t>
  </si>
  <si>
    <t>В11 Філологія 
(В11.10 Прикладна лінгвістика) (035.10)</t>
  </si>
  <si>
    <r>
      <t xml:space="preserve">ВВЕДИ СВОЇ </t>
    </r>
    <r>
      <rPr>
        <b/>
        <sz val="9"/>
        <color rgb="FFFF0000"/>
        <rFont val="Segoe Print"/>
        <charset val="204"/>
      </rPr>
      <t xml:space="preserve">РЕЗУЛЬТАТИ НМТ 2025 РОКУ </t>
    </r>
    <r>
      <rPr>
        <b/>
        <sz val="9"/>
        <color theme="1"/>
        <rFont val="Segoe Print"/>
        <charset val="204"/>
      </rPr>
      <t xml:space="preserve">
(за 200-бальною шкалою)</t>
    </r>
  </si>
  <si>
    <t>022 Дизайн</t>
  </si>
  <si>
    <t>053 Психологія</t>
  </si>
  <si>
    <t>B2 Дизайн (022)</t>
  </si>
  <si>
    <t>C4 Психологія (053)</t>
  </si>
  <si>
    <t>125 Кібербезпека та захист інформації</t>
  </si>
  <si>
    <t>126 Інформаційні системи та технології</t>
  </si>
  <si>
    <t>123 Комп'ютерна інженерія</t>
  </si>
  <si>
    <t>F5 Кібербезпека та захист інформації (125)</t>
  </si>
  <si>
    <t>F6 Інформаційні системи та технології (126)</t>
  </si>
  <si>
    <t>F7 Комп'ютерна інженерія (123)</t>
  </si>
  <si>
    <t>Оцінка за творчий конкурс (це поле заповнюється тільки при вступі на спеціальність В2 Дизайн)</t>
  </si>
  <si>
    <t>A5 Професійна освіта (A5.38 Транспорт) (015.38)</t>
  </si>
  <si>
    <t>A5 Професійна освіта (A5.32 Електроніка, метрологія та радіотелекомунікації) (015.32)</t>
  </si>
  <si>
    <t>Спеціальність</t>
  </si>
  <si>
    <t>Конкурсний бал</t>
  </si>
  <si>
    <r>
      <t xml:space="preserve">ЧИ ПРОХОДИВ(ЛА) </t>
    </r>
    <r>
      <rPr>
        <b/>
        <sz val="7"/>
        <color rgb="FFFF0000"/>
        <rFont val="Segoe Print"/>
        <charset val="204"/>
      </rPr>
      <t>ПІДГОТОВЧІ КУРСИ</t>
    </r>
    <r>
      <rPr>
        <b/>
        <sz val="7"/>
        <color theme="1"/>
        <rFont val="Segoe Print"/>
        <charset val="204"/>
      </rPr>
      <t xml:space="preserve"> В ХНАДУ В 2025 РОЦІ?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</si>
</sst>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Segoe Print"/>
      <charset val="204"/>
    </font>
    <font>
      <b/>
      <sz val="12"/>
      <color indexed="8"/>
      <name val="Segoe Print"/>
      <charset val="204"/>
    </font>
    <font>
      <b/>
      <sz val="9"/>
      <color theme="1"/>
      <name val="Segoe Print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Segoe Print"/>
      <charset val="204"/>
    </font>
    <font>
      <sz val="6"/>
      <color theme="1"/>
      <name val="Calibri"/>
      <family val="2"/>
      <charset val="204"/>
      <scheme val="minor"/>
    </font>
    <font>
      <sz val="6"/>
      <color theme="1"/>
      <name val="Segoe Print"/>
      <charset val="204"/>
    </font>
    <font>
      <sz val="7"/>
      <color theme="1"/>
      <name val="Segoe Print"/>
      <charset val="204"/>
    </font>
    <font>
      <b/>
      <sz val="7"/>
      <color theme="1"/>
      <name val="Segoe Print"/>
      <charset val="204"/>
    </font>
    <font>
      <b/>
      <sz val="10"/>
      <color theme="1"/>
      <name val="Segoe Print"/>
      <charset val="204"/>
    </font>
    <font>
      <b/>
      <sz val="7"/>
      <color rgb="FFFF0000"/>
      <name val="Segoe Print"/>
      <charset val="204"/>
    </font>
    <font>
      <b/>
      <sz val="9"/>
      <color rgb="FFFF0000"/>
      <name val="Segoe Print"/>
      <charset val="204"/>
    </font>
    <font>
      <b/>
      <sz val="8"/>
      <color indexed="8"/>
      <name val="Segoe Print"/>
      <charset val="204"/>
    </font>
    <font>
      <sz val="9"/>
      <name val="Times New Roman"/>
      <family val="1"/>
      <charset val="204"/>
    </font>
    <font>
      <b/>
      <sz val="11"/>
      <color theme="1"/>
      <name val="Segoe Print"/>
      <charset val="204"/>
    </font>
    <font>
      <b/>
      <sz val="11"/>
      <color rgb="FFFF0000"/>
      <name val="Segoe Print"/>
      <charset val="204"/>
    </font>
    <font>
      <b/>
      <sz val="10"/>
      <color rgb="FFFF0000"/>
      <name val="Segoe Print"/>
      <charset val="204"/>
    </font>
    <font>
      <b/>
      <sz val="14"/>
      <color rgb="FFFF0000"/>
      <name val="Segoe Print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FCA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FD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2D3E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8" fillId="5" borderId="3" xfId="0" applyFont="1" applyFill="1" applyBorder="1"/>
    <xf numFmtId="0" fontId="8" fillId="5" borderId="4" xfId="0" applyFont="1" applyFill="1" applyBorder="1"/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/>
    <xf numFmtId="0" fontId="8" fillId="5" borderId="12" xfId="0" applyFont="1" applyFill="1" applyBorder="1"/>
    <xf numFmtId="0" fontId="8" fillId="5" borderId="13" xfId="0" applyFont="1" applyFill="1" applyBorder="1"/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3" xfId="0" applyFont="1" applyFill="1" applyBorder="1"/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/>
    <xf numFmtId="0" fontId="9" fillId="5" borderId="12" xfId="0" applyFont="1" applyFill="1" applyBorder="1"/>
    <xf numFmtId="0" fontId="9" fillId="5" borderId="13" xfId="0" applyFont="1" applyFill="1" applyBorder="1"/>
    <xf numFmtId="0" fontId="9" fillId="5" borderId="0" xfId="0" applyFont="1" applyFill="1" applyAlignment="1">
      <alignment horizontal="center" vertical="center" wrapText="1"/>
    </xf>
    <xf numFmtId="0" fontId="8" fillId="5" borderId="12" xfId="0" applyFont="1" applyFill="1" applyBorder="1" applyAlignment="1">
      <alignment wrapText="1"/>
    </xf>
    <xf numFmtId="0" fontId="9" fillId="5" borderId="6" xfId="0" applyFont="1" applyFill="1" applyBorder="1" applyAlignment="1">
      <alignment wrapText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wrapText="1"/>
    </xf>
    <xf numFmtId="0" fontId="8" fillId="5" borderId="13" xfId="0" applyFont="1" applyFill="1" applyBorder="1" applyAlignment="1">
      <alignment wrapText="1"/>
    </xf>
    <xf numFmtId="0" fontId="9" fillId="5" borderId="0" xfId="0" applyFont="1" applyFill="1" applyAlignment="1">
      <alignment wrapText="1"/>
    </xf>
    <xf numFmtId="0" fontId="9" fillId="5" borderId="6" xfId="0" applyFont="1" applyFill="1" applyBorder="1"/>
    <xf numFmtId="0" fontId="9" fillId="5" borderId="8" xfId="0" applyFont="1" applyFill="1" applyBorder="1"/>
    <xf numFmtId="0" fontId="8" fillId="5" borderId="6" xfId="0" applyFont="1" applyFill="1" applyBorder="1"/>
    <xf numFmtId="0" fontId="8" fillId="5" borderId="7" xfId="0" applyFont="1" applyFill="1" applyBorder="1"/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/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wrapText="1"/>
      <protection hidden="1"/>
    </xf>
    <xf numFmtId="0" fontId="0" fillId="0" borderId="14" xfId="0" applyBorder="1" applyAlignment="1" applyProtection="1">
      <alignment wrapText="1"/>
      <protection hidden="1"/>
    </xf>
    <xf numFmtId="0" fontId="0" fillId="0" borderId="15" xfId="0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4" fillId="6" borderId="9" xfId="0" applyFont="1" applyFill="1" applyBorder="1" applyAlignment="1" applyProtection="1">
      <alignment vertical="center"/>
      <protection hidden="1"/>
    </xf>
    <xf numFmtId="0" fontId="4" fillId="6" borderId="10" xfId="0" applyFont="1" applyFill="1" applyBorder="1" applyAlignment="1" applyProtection="1">
      <alignment vertical="center" wrapText="1"/>
      <protection hidden="1"/>
    </xf>
    <xf numFmtId="164" fontId="0" fillId="0" borderId="0" xfId="0" applyNumberFormat="1" applyProtection="1"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vertical="center" wrapText="1"/>
      <protection hidden="1"/>
    </xf>
    <xf numFmtId="164" fontId="3" fillId="0" borderId="11" xfId="0" applyNumberFormat="1" applyFont="1" applyBorder="1" applyAlignment="1" applyProtection="1">
      <alignment vertical="center" wrapText="1"/>
      <protection hidden="1"/>
    </xf>
    <xf numFmtId="0" fontId="4" fillId="6" borderId="9" xfId="0" applyFont="1" applyFill="1" applyBorder="1" applyAlignment="1" applyProtection="1">
      <alignment vertical="center" wrapText="1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18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6" borderId="9" xfId="0" applyFont="1" applyFill="1" applyBorder="1" applyAlignment="1" applyProtection="1">
      <alignment horizontal="centerContinuous" vertical="center"/>
      <protection hidden="1"/>
    </xf>
    <xf numFmtId="0" fontId="4" fillId="6" borderId="2" xfId="0" applyFont="1" applyFill="1" applyBorder="1" applyAlignment="1" applyProtection="1">
      <alignment horizontal="centerContinuous" vertical="center"/>
      <protection hidden="1"/>
    </xf>
    <xf numFmtId="164" fontId="3" fillId="0" borderId="2" xfId="0" applyNumberFormat="1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 wrapText="1"/>
      <protection hidden="1"/>
    </xf>
    <xf numFmtId="0" fontId="16" fillId="0" borderId="17" xfId="0" applyFont="1" applyBorder="1" applyAlignment="1" applyProtection="1">
      <alignment horizontal="center" vertical="center" wrapText="1"/>
      <protection hidden="1"/>
    </xf>
    <xf numFmtId="1" fontId="7" fillId="0" borderId="9" xfId="0" applyNumberFormat="1" applyFont="1" applyBorder="1" applyAlignment="1" applyProtection="1">
      <alignment horizontal="center" vertical="center" wrapText="1"/>
      <protection locked="0"/>
    </xf>
    <xf numFmtId="1" fontId="7" fillId="0" borderId="10" xfId="0" applyNumberFormat="1" applyFont="1" applyBorder="1" applyAlignment="1" applyProtection="1">
      <alignment horizontal="center" vertical="center" wrapText="1"/>
      <protection locked="0"/>
    </xf>
    <xf numFmtId="1" fontId="7" fillId="0" borderId="11" xfId="0" applyNumberFormat="1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 applyProtection="1">
      <alignment horizontal="center" vertical="center" wrapText="1"/>
      <protection locked="0"/>
    </xf>
    <xf numFmtId="0" fontId="15" fillId="6" borderId="10" xfId="0" applyFont="1" applyFill="1" applyBorder="1" applyAlignment="1" applyProtection="1">
      <alignment horizontal="center" vertical="center" wrapText="1"/>
      <protection locked="0"/>
    </xf>
    <xf numFmtId="0" fontId="15" fillId="6" borderId="11" xfId="0" applyFont="1" applyFill="1" applyBorder="1" applyAlignment="1" applyProtection="1">
      <alignment horizontal="center" vertical="center" wrapText="1"/>
      <protection locked="0"/>
    </xf>
    <xf numFmtId="164" fontId="7" fillId="0" borderId="9" xfId="0" applyNumberFormat="1" applyFont="1" applyBorder="1" applyAlignment="1" applyProtection="1">
      <alignment horizontal="center" vertical="center" wrapText="1"/>
      <protection hidden="1"/>
    </xf>
    <xf numFmtId="164" fontId="7" fillId="0" borderId="10" xfId="0" applyNumberFormat="1" applyFont="1" applyBorder="1" applyAlignment="1" applyProtection="1">
      <alignment horizontal="center" vertical="center" wrapText="1"/>
      <protection hidden="1"/>
    </xf>
    <xf numFmtId="164" fontId="7" fillId="0" borderId="11" xfId="0" applyNumberFormat="1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AEFCA4"/>
      <color rgb="FFC2D3E8"/>
      <color rgb="FFAEC5E0"/>
      <color rgb="FFC5D5E9"/>
      <color rgb="FF7CA1CE"/>
      <color rgb="FF9786FA"/>
      <color rgb="FFF5A9EC"/>
      <color rgb="FFC3F7A9"/>
      <color rgb="FFE9FD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103231</xdr:colOff>
      <xdr:row>8</xdr:row>
      <xdr:rowOff>16151</xdr:rowOff>
    </xdr:from>
    <xdr:to>
      <xdr:col>11</xdr:col>
      <xdr:colOff>711965</xdr:colOff>
      <xdr:row>9</xdr:row>
      <xdr:rowOff>83820</xdr:rowOff>
    </xdr:to>
    <xdr:sp macro="" textlink="">
      <xdr:nvSpPr>
        <xdr:cNvPr id="2" name="Стрелка вниз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9011" y="1105811"/>
          <a:ext cx="608734" cy="197209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72096</xdr:colOff>
      <xdr:row>23</xdr:row>
      <xdr:rowOff>15335</xdr:rowOff>
    </xdr:from>
    <xdr:to>
      <xdr:col>11</xdr:col>
      <xdr:colOff>661780</xdr:colOff>
      <xdr:row>25</xdr:row>
      <xdr:rowOff>53341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07876" y="3360515"/>
          <a:ext cx="589684" cy="167546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31505</xdr:colOff>
      <xdr:row>16</xdr:row>
      <xdr:rowOff>65942</xdr:rowOff>
    </xdr:from>
    <xdr:to>
      <xdr:col>18</xdr:col>
      <xdr:colOff>53486</xdr:colOff>
      <xdr:row>16</xdr:row>
      <xdr:rowOff>139211</xdr:rowOff>
    </xdr:to>
    <xdr:sp macro="" textlink="">
      <xdr:nvSpPr>
        <xdr:cNvPr id="4" name="Стрелка вправо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22580" y="2875817"/>
          <a:ext cx="107706" cy="73269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270714</xdr:colOff>
      <xdr:row>28</xdr:row>
      <xdr:rowOff>12259</xdr:rowOff>
    </xdr:from>
    <xdr:to>
      <xdr:col>9</xdr:col>
      <xdr:colOff>490521</xdr:colOff>
      <xdr:row>28</xdr:row>
      <xdr:rowOff>125513</xdr:rowOff>
    </xdr:to>
    <xdr:sp macro="" textlink="">
      <xdr:nvSpPr>
        <xdr:cNvPr id="5" name="Стрелка вниз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07334" y="4393759"/>
          <a:ext cx="219807" cy="113254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0</xdr:colOff>
      <xdr:row>28</xdr:row>
      <xdr:rowOff>12959</xdr:rowOff>
    </xdr:from>
    <xdr:to>
      <xdr:col>21</xdr:col>
      <xdr:colOff>36634</xdr:colOff>
      <xdr:row>28</xdr:row>
      <xdr:rowOff>124902</xdr:rowOff>
    </xdr:to>
    <xdr:sp macro="" textlink="">
      <xdr:nvSpPr>
        <xdr:cNvPr id="6" name="Стрелка вниз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749540" y="4394459"/>
          <a:ext cx="219514" cy="111943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29600</xdr:colOff>
      <xdr:row>18</xdr:row>
      <xdr:rowOff>71657</xdr:rowOff>
    </xdr:from>
    <xdr:to>
      <xdr:col>18</xdr:col>
      <xdr:colOff>51581</xdr:colOff>
      <xdr:row>18</xdr:row>
      <xdr:rowOff>144926</xdr:rowOff>
    </xdr:to>
    <xdr:sp macro="" textlink="">
      <xdr:nvSpPr>
        <xdr:cNvPr id="8" name="Стрелка вправо 3">
          <a:extLst>
            <a:ext uri="{FF2B5EF4-FFF2-40B4-BE49-F238E27FC236}">
              <a16:creationId xmlns:a16="http://schemas.microsoft.com/office/drawing/2014/main" id="{AD02B0D9-EF40-468B-8C15-8724EA7EE0B1}"/>
            </a:ext>
          </a:extLst>
        </xdr:cNvPr>
        <xdr:cNvSpPr/>
      </xdr:nvSpPr>
      <xdr:spPr>
        <a:xfrm>
          <a:off x="6879980" y="2936777"/>
          <a:ext cx="113421" cy="73269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S60"/>
  <sheetViews>
    <sheetView tabSelected="1" zoomScale="83" zoomScaleNormal="83" workbookViewId="0">
      <selection activeCell="Y19" sqref="Y19"/>
    </sheetView>
  </sheetViews>
  <sheetFormatPr defaultRowHeight="14.4" x14ac:dyDescent="0.3"/>
  <cols>
    <col min="1" max="1" width="4.88671875" style="2" customWidth="1"/>
    <col min="2" max="3" width="2.6640625" style="2" customWidth="1"/>
    <col min="4" max="4" width="10.44140625" style="3" customWidth="1"/>
    <col min="5" max="5" width="2.6640625" style="3" customWidth="1"/>
    <col min="6" max="6" width="11" style="3" customWidth="1"/>
    <col min="7" max="7" width="2.6640625" style="3" customWidth="1"/>
    <col min="8" max="8" width="10.44140625" style="3" customWidth="1"/>
    <col min="9" max="9" width="2.6640625" style="3" customWidth="1"/>
    <col min="10" max="10" width="10.44140625" style="3" customWidth="1"/>
    <col min="11" max="11" width="2.6640625" style="3" customWidth="1"/>
    <col min="12" max="12" width="10.44140625" style="3" customWidth="1"/>
    <col min="13" max="14" width="1.33203125" style="3" customWidth="1"/>
    <col min="15" max="15" width="10.44140625" style="3" customWidth="1"/>
    <col min="16" max="16" width="2.6640625" style="3" customWidth="1"/>
    <col min="17" max="17" width="10.44140625" style="3" customWidth="1"/>
    <col min="18" max="19" width="1.33203125" style="3" customWidth="1"/>
    <col min="20" max="20" width="10.44140625" style="3" customWidth="1"/>
    <col min="21" max="21" width="2.6640625" style="3" customWidth="1"/>
    <col min="22" max="22" width="10.44140625" style="3" customWidth="1"/>
    <col min="23" max="24" width="2.6640625" style="2" customWidth="1"/>
    <col min="25" max="61" width="9.5546875" style="38" customWidth="1"/>
    <col min="62" max="62" width="9.5546875" style="38" hidden="1" customWidth="1"/>
    <col min="63" max="97" width="2.5546875" style="38" hidden="1" customWidth="1"/>
    <col min="98" max="101" width="5.44140625" style="38" hidden="1" customWidth="1"/>
    <col min="102" max="102" width="4.88671875" style="38" hidden="1" customWidth="1"/>
    <col min="103" max="103" width="5.88671875" style="38" hidden="1" customWidth="1"/>
    <col min="104" max="105" width="5.44140625" style="38" hidden="1" customWidth="1"/>
    <col min="106" max="106" width="30" style="39" hidden="1" customWidth="1"/>
    <col min="107" max="107" width="15.88671875" style="38" hidden="1" customWidth="1"/>
    <col min="108" max="108" width="12" style="38" hidden="1" customWidth="1"/>
    <col min="109" max="111" width="15.88671875" style="38" hidden="1" customWidth="1"/>
    <col min="112" max="112" width="8.6640625" style="38" hidden="1" customWidth="1"/>
    <col min="113" max="113" width="6.33203125" style="38" hidden="1" customWidth="1"/>
    <col min="114" max="114" width="14.88671875" style="38" hidden="1" customWidth="1"/>
    <col min="115" max="115" width="9.88671875" style="38" hidden="1" customWidth="1"/>
    <col min="116" max="116" width="8.44140625" style="38" hidden="1" customWidth="1"/>
    <col min="117" max="117" width="7.33203125" style="38" hidden="1" customWidth="1"/>
    <col min="118" max="121" width="5.44140625" style="38" hidden="1" customWidth="1"/>
    <col min="122" max="122" width="112.5546875" style="38" hidden="1" customWidth="1"/>
    <col min="123" max="135" width="5.44140625" style="38" hidden="1" customWidth="1"/>
    <col min="136" max="137" width="7.44140625" style="38" hidden="1" customWidth="1"/>
    <col min="138" max="138" width="5.44140625" style="38" hidden="1" customWidth="1"/>
    <col min="139" max="139" width="37.6640625" style="61" hidden="1" customWidth="1"/>
    <col min="140" max="144" width="5.44140625" style="38" hidden="1" customWidth="1"/>
    <col min="145" max="145" width="30.109375" style="38" hidden="1" customWidth="1"/>
    <col min="146" max="148" width="5.44140625" style="38" hidden="1" customWidth="1"/>
    <col min="149" max="149" width="9.109375" hidden="1" customWidth="1"/>
    <col min="150" max="170" width="9.109375" customWidth="1"/>
  </cols>
  <sheetData>
    <row r="1" spans="2:24" ht="4.95" customHeight="1" thickBot="1" x14ac:dyDescent="0.35"/>
    <row r="2" spans="2:24" ht="10.5" customHeight="1" thickBot="1" x14ac:dyDescent="0.35"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6"/>
      <c r="X2" s="8"/>
    </row>
    <row r="3" spans="2:24" x14ac:dyDescent="0.3">
      <c r="B3" s="9"/>
      <c r="C3" s="65" t="s">
        <v>48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7"/>
      <c r="X3" s="10"/>
    </row>
    <row r="4" spans="2:24" ht="15" customHeight="1" x14ac:dyDescent="0.3">
      <c r="B4" s="9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70"/>
      <c r="X4" s="10"/>
    </row>
    <row r="5" spans="2:24" ht="7.2" customHeight="1" thickBot="1" x14ac:dyDescent="0.35">
      <c r="B5" s="9"/>
      <c r="C5" s="71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10"/>
    </row>
    <row r="6" spans="2:24" ht="7.2" customHeight="1" thickBot="1" x14ac:dyDescent="0.35">
      <c r="B6" s="9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6"/>
      <c r="X6" s="10"/>
    </row>
    <row r="7" spans="2:24" ht="18" customHeight="1" x14ac:dyDescent="0.3">
      <c r="B7" s="9"/>
      <c r="C7" s="74" t="s">
        <v>70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6"/>
      <c r="X7" s="10"/>
    </row>
    <row r="8" spans="2:24" ht="18" customHeight="1" thickBot="1" x14ac:dyDescent="0.35">
      <c r="B8" s="9"/>
      <c r="C8" s="77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9"/>
      <c r="X8" s="10"/>
    </row>
    <row r="9" spans="2:24" ht="6.6" customHeight="1" x14ac:dyDescent="0.4">
      <c r="B9" s="9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0"/>
    </row>
    <row r="10" spans="2:24" ht="7.95" customHeight="1" thickBot="1" x14ac:dyDescent="0.45">
      <c r="B10" s="9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1"/>
      <c r="X10" s="10"/>
    </row>
    <row r="11" spans="2:24" ht="8.4" customHeight="1" thickBot="1" x14ac:dyDescent="0.45">
      <c r="B11" s="9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0"/>
    </row>
    <row r="12" spans="2:24" ht="16.2" thickBot="1" x14ac:dyDescent="0.45">
      <c r="B12" s="9"/>
      <c r="C12" s="16"/>
      <c r="D12" s="86" t="s">
        <v>35</v>
      </c>
      <c r="E12" s="87"/>
      <c r="F12" s="87"/>
      <c r="G12" s="87"/>
      <c r="H12" s="88"/>
      <c r="I12" s="12"/>
      <c r="J12" s="86" t="s">
        <v>36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8"/>
      <c r="W12" s="17"/>
      <c r="X12" s="10"/>
    </row>
    <row r="13" spans="2:24" ht="10.5" customHeight="1" thickBot="1" x14ac:dyDescent="0.45">
      <c r="B13" s="9"/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7"/>
      <c r="X13" s="10"/>
    </row>
    <row r="14" spans="2:24" ht="30.6" thickBot="1" x14ac:dyDescent="0.45">
      <c r="B14" s="9"/>
      <c r="C14" s="16"/>
      <c r="D14" s="35" t="s">
        <v>28</v>
      </c>
      <c r="E14" s="36"/>
      <c r="F14" s="35" t="s">
        <v>29</v>
      </c>
      <c r="G14" s="36"/>
      <c r="H14" s="35" t="s">
        <v>30</v>
      </c>
      <c r="I14" s="36"/>
      <c r="J14" s="37" t="s">
        <v>42</v>
      </c>
      <c r="K14" s="36"/>
      <c r="L14" s="37" t="s">
        <v>43</v>
      </c>
      <c r="M14" s="36"/>
      <c r="N14" s="36"/>
      <c r="O14" s="37" t="s">
        <v>31</v>
      </c>
      <c r="P14" s="36"/>
      <c r="Q14" s="37" t="s">
        <v>32</v>
      </c>
      <c r="R14" s="36"/>
      <c r="S14" s="36"/>
      <c r="T14" s="37" t="s">
        <v>33</v>
      </c>
      <c r="U14" s="36"/>
      <c r="V14" s="37" t="s">
        <v>34</v>
      </c>
      <c r="W14" s="17"/>
      <c r="X14" s="10"/>
    </row>
    <row r="15" spans="2:24" ht="16.2" thickBot="1" x14ac:dyDescent="0.45">
      <c r="B15" s="9"/>
      <c r="C15" s="16"/>
      <c r="D15" s="33"/>
      <c r="E15" s="31"/>
      <c r="F15" s="33"/>
      <c r="G15" s="31"/>
      <c r="H15" s="33"/>
      <c r="I15" s="31"/>
      <c r="J15" s="33"/>
      <c r="K15" s="31"/>
      <c r="L15" s="33"/>
      <c r="M15" s="31"/>
      <c r="N15" s="31"/>
      <c r="O15" s="33"/>
      <c r="P15" s="31"/>
      <c r="Q15" s="33"/>
      <c r="R15" s="31"/>
      <c r="S15" s="31"/>
      <c r="T15" s="33"/>
      <c r="U15" s="31"/>
      <c r="V15" s="33"/>
      <c r="W15" s="17"/>
      <c r="X15" s="10"/>
    </row>
    <row r="16" spans="2:24" ht="10.5" customHeight="1" thickBot="1" x14ac:dyDescent="0.45">
      <c r="B16" s="9"/>
      <c r="C16" s="16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7"/>
      <c r="X16" s="10"/>
    </row>
    <row r="17" spans="1:148" ht="16.2" thickBot="1" x14ac:dyDescent="0.45">
      <c r="B17" s="9"/>
      <c r="C17" s="16"/>
      <c r="D17" s="80" t="s">
        <v>86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2"/>
      <c r="R17" s="31"/>
      <c r="S17" s="31"/>
      <c r="T17" s="83"/>
      <c r="U17" s="84"/>
      <c r="V17" s="85"/>
      <c r="W17" s="17"/>
      <c r="X17" s="10"/>
    </row>
    <row r="18" spans="1:148" ht="8.4" customHeight="1" thickBot="1" x14ac:dyDescent="0.45">
      <c r="B18" s="9"/>
      <c r="C18" s="16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31"/>
      <c r="S18" s="31"/>
      <c r="T18" s="18"/>
      <c r="U18" s="18"/>
      <c r="V18" s="18"/>
      <c r="W18" s="17"/>
      <c r="X18" s="10"/>
    </row>
    <row r="19" spans="1:148" ht="17.399999999999999" thickBot="1" x14ac:dyDescent="0.45">
      <c r="B19" s="9"/>
      <c r="C19" s="16"/>
      <c r="D19" s="80" t="s">
        <v>81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2"/>
      <c r="R19" s="31"/>
      <c r="S19" s="31"/>
      <c r="T19" s="94"/>
      <c r="U19" s="95"/>
      <c r="V19" s="96"/>
      <c r="W19" s="17"/>
      <c r="X19" s="10"/>
    </row>
    <row r="20" spans="1:148" s="1" customFormat="1" ht="10.5" customHeight="1" thickBot="1" x14ac:dyDescent="0.45">
      <c r="A20" s="4"/>
      <c r="B20" s="19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2"/>
      <c r="X20" s="23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38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61"/>
      <c r="EJ20" s="40"/>
      <c r="EK20" s="40"/>
      <c r="EL20" s="40"/>
      <c r="EM20" s="40"/>
      <c r="EN20" s="40"/>
      <c r="EO20" s="40"/>
      <c r="EP20" s="40"/>
      <c r="EQ20" s="40"/>
      <c r="ER20" s="40"/>
    </row>
    <row r="21" spans="1:148" s="1" customFormat="1" ht="10.5" customHeight="1" thickBot="1" x14ac:dyDescent="0.45">
      <c r="A21" s="4"/>
      <c r="B21" s="19"/>
      <c r="C21" s="24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24"/>
      <c r="X21" s="23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38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61"/>
      <c r="EJ21" s="40"/>
      <c r="EK21" s="40"/>
      <c r="EL21" s="40"/>
      <c r="EM21" s="40"/>
      <c r="EN21" s="40"/>
      <c r="EO21" s="40"/>
      <c r="EP21" s="40"/>
      <c r="EQ21" s="40"/>
      <c r="ER21" s="40"/>
    </row>
    <row r="22" spans="1:148" s="1" customFormat="1" x14ac:dyDescent="0.3">
      <c r="A22" s="4"/>
      <c r="B22" s="19"/>
      <c r="C22" s="97" t="s">
        <v>41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9"/>
      <c r="X22" s="23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38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61"/>
      <c r="EJ22" s="40"/>
      <c r="EK22" s="40"/>
      <c r="EL22" s="40"/>
      <c r="EM22" s="40"/>
      <c r="EN22" s="40"/>
      <c r="EO22" s="40"/>
      <c r="EP22" s="40"/>
      <c r="EQ22" s="40"/>
      <c r="ER22" s="40"/>
    </row>
    <row r="23" spans="1:148" s="1" customFormat="1" ht="15" thickBot="1" x14ac:dyDescent="0.35">
      <c r="A23" s="4"/>
      <c r="B23" s="19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2"/>
      <c r="X23" s="23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38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61"/>
      <c r="EJ23" s="40"/>
      <c r="EK23" s="40"/>
      <c r="EL23" s="40"/>
      <c r="EM23" s="40"/>
      <c r="EN23" s="40"/>
      <c r="EO23" s="40"/>
      <c r="EP23" s="40"/>
      <c r="EQ23" s="40"/>
      <c r="ER23" s="40"/>
    </row>
    <row r="24" spans="1:148" s="1" customFormat="1" ht="10.5" customHeight="1" thickBot="1" x14ac:dyDescent="0.45">
      <c r="A24" s="4"/>
      <c r="B24" s="19"/>
      <c r="C24" s="2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24"/>
      <c r="X24" s="23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38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61"/>
      <c r="EJ24" s="40"/>
      <c r="EK24" s="40"/>
      <c r="EL24" s="40"/>
      <c r="EM24" s="40"/>
      <c r="EN24" s="40"/>
      <c r="EO24" s="40"/>
      <c r="EP24" s="40"/>
      <c r="EQ24" s="40"/>
      <c r="ER24" s="40"/>
    </row>
    <row r="25" spans="1:148" s="1" customFormat="1" ht="10.5" customHeight="1" x14ac:dyDescent="0.4">
      <c r="A25" s="4"/>
      <c r="B25" s="19"/>
      <c r="C25" s="24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24"/>
      <c r="X25" s="23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1" t="s">
        <v>37</v>
      </c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38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61"/>
      <c r="EJ25" s="40"/>
      <c r="EK25" s="40"/>
      <c r="EL25" s="40"/>
      <c r="EM25" s="40"/>
      <c r="EN25" s="40"/>
      <c r="EO25" s="40"/>
      <c r="EP25" s="40"/>
      <c r="EQ25" s="40"/>
      <c r="ER25" s="40"/>
    </row>
    <row r="26" spans="1:148" s="1" customFormat="1" ht="5.4" customHeight="1" thickBot="1" x14ac:dyDescent="0.45">
      <c r="A26" s="4"/>
      <c r="B26" s="19"/>
      <c r="C26" s="24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24"/>
      <c r="X26" s="23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2" t="s">
        <v>38</v>
      </c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38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61"/>
      <c r="EJ26" s="40"/>
      <c r="EK26" s="40"/>
      <c r="EL26" s="40"/>
      <c r="EM26" s="40"/>
      <c r="EN26" s="40"/>
      <c r="EO26" s="40"/>
      <c r="EP26" s="40"/>
      <c r="EQ26" s="40"/>
      <c r="ER26" s="40"/>
    </row>
    <row r="27" spans="1:148" ht="10.5" customHeight="1" thickBot="1" x14ac:dyDescent="0.45">
      <c r="B27" s="9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5"/>
      <c r="X27" s="10"/>
      <c r="DC27" s="92" t="s">
        <v>0</v>
      </c>
      <c r="DD27" s="92" t="s">
        <v>1</v>
      </c>
      <c r="DE27" s="92" t="s">
        <v>2</v>
      </c>
      <c r="DF27" s="92" t="s">
        <v>3</v>
      </c>
      <c r="DG27" s="92" t="s">
        <v>4</v>
      </c>
      <c r="DH27" s="92" t="s">
        <v>5</v>
      </c>
      <c r="DI27" s="92" t="s">
        <v>6</v>
      </c>
      <c r="DJ27" s="92" t="s">
        <v>45</v>
      </c>
      <c r="DK27" s="92" t="s">
        <v>46</v>
      </c>
    </row>
    <row r="28" spans="1:148" ht="84" customHeight="1" thickBot="1" x14ac:dyDescent="0.45">
      <c r="B28" s="9"/>
      <c r="C28" s="16"/>
      <c r="D28" s="103" t="s">
        <v>50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5"/>
      <c r="S28" s="34"/>
      <c r="T28" s="106" t="s">
        <v>47</v>
      </c>
      <c r="U28" s="107"/>
      <c r="V28" s="108"/>
      <c r="W28" s="17"/>
      <c r="X28" s="10"/>
      <c r="DC28" s="93"/>
      <c r="DD28" s="93"/>
      <c r="DE28" s="93"/>
      <c r="DF28" s="93"/>
      <c r="DG28" s="93"/>
      <c r="DH28" s="93"/>
      <c r="DI28" s="93"/>
      <c r="DJ28" s="93"/>
      <c r="DK28" s="93"/>
    </row>
    <row r="29" spans="1:148" ht="12" customHeight="1" thickBot="1" x14ac:dyDescent="0.45">
      <c r="B29" s="9"/>
      <c r="C29" s="1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7"/>
      <c r="X29" s="10"/>
      <c r="DC29" s="43"/>
      <c r="DD29" s="44"/>
      <c r="DE29" s="45"/>
      <c r="DF29" s="45"/>
      <c r="DG29" s="45"/>
      <c r="DH29" s="45"/>
      <c r="DI29" s="45"/>
      <c r="DJ29" s="45"/>
      <c r="DK29" s="45"/>
    </row>
    <row r="30" spans="1:148" ht="31.2" customHeight="1" thickBot="1" x14ac:dyDescent="0.45">
      <c r="B30" s="9"/>
      <c r="C30" s="16"/>
      <c r="D30" s="109" t="s">
        <v>53</v>
      </c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1"/>
      <c r="R30" s="32"/>
      <c r="S30" s="32"/>
      <c r="T30" s="112" t="str">
        <f>EO34</f>
        <v>Введіть оцінку за 1-ий предмет</v>
      </c>
      <c r="U30" s="113"/>
      <c r="V30" s="114"/>
      <c r="W30" s="17"/>
      <c r="X30" s="10"/>
      <c r="CX30" s="89">
        <f>IF(T$17="так",ROUND((10+($D$15*DC30+$F$15*DD30+$O$15*DF30+$Q$15*DG30+$T$15*DH30+$V$15*DI30+$H$15*DE30+$J$15*DJ30+$L$15*DK30)/(DC30+DD30+DE30+(IF($O$15*DF30&gt;0,DF30,IF($Q$15*DG30&gt;0,DG30,IF($T$15*DH30&gt;0,DH30,IF($V$15*DI30&gt;0,DI30,IF($J$15*DJ30&gt;0,DJ30,IF($L$15*DK30&gt;0,DK30,0.00001))))))+MAX(DF30:DK30))/2))*CY$59*CY$60,3),ROUND((0+($D$15*DC30+$F$15*DD30+$O$15*DF30+$Q$15*DG30+$T$15*DH30+$V$15*DI30+$H$15*DE30+$J$15*DJ30+$L$15*DK30)/(DC30+DD30+DE30+(IF($O$15*DF30&gt;0,DF30,IF($Q$15*DG30&gt;0,DG30,IF($T$15*DH30&gt;0,DH30,IF($V$15*DI30&gt;0,DI30,IF($J$15*DJ30&gt;0,DJ30,IF($L$15*DK30&gt;0,DK30,0.00001))))))+MAX(DF30:DK30))/2))*CY$59*CY$60,3))</f>
        <v>0</v>
      </c>
      <c r="CY30" s="90"/>
      <c r="CZ30" s="91"/>
      <c r="DB30" s="46" t="s">
        <v>7</v>
      </c>
      <c r="DC30" s="47">
        <v>0.35</v>
      </c>
      <c r="DD30" s="47">
        <v>0.5</v>
      </c>
      <c r="DE30" s="47">
        <v>0.25</v>
      </c>
      <c r="DF30" s="47">
        <v>0.3</v>
      </c>
      <c r="DG30" s="47">
        <v>0.3</v>
      </c>
      <c r="DH30" s="48">
        <v>0.4</v>
      </c>
      <c r="DI30" s="47">
        <v>0.4</v>
      </c>
      <c r="DJ30" s="47">
        <v>0.2</v>
      </c>
      <c r="DK30" s="47">
        <v>0.25</v>
      </c>
    </row>
    <row r="31" spans="1:148" ht="10.199999999999999" customHeight="1" thickBot="1" x14ac:dyDescent="0.45">
      <c r="B31" s="9"/>
      <c r="C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6"/>
      <c r="X31" s="10"/>
      <c r="CX31" s="89">
        <f>IF(T$17="так",ROUND((10+($D$15*DC31+$F$15*DD31+$O$15*DF31+$Q$15*DG31+$T$15*DH31+$V$15*DI31+$H$15*DE31+$J$15*DJ31+$L$15*DK31)/(DC31+DD31+DE31+(IF($O$15*DF31&gt;0,DF31,IF($Q$15*DG31&gt;0,DG31,IF($T$15*DH31&gt;0,DH31,IF($V$15*DI31&gt;0,DI31,IF($J$15*DJ31&gt;0,DJ31,IF($L$15*DK31&gt;0,DK31,0.00001))))))+MAX(DF31:DK31))/2))*CY$59*CY$60,3),ROUND((0+($D$15*DC31+$F$15*DD31+$O$15*DF31+$Q$15*DG31+$T$15*DH31+$V$15*DI31+$H$15*DE31+$J$15*DJ31+$L$15*DK31)/(DC31+DD31+DE31+(IF($O$15*DF31&gt;0,DF31,IF($Q$15*DG31&gt;0,DG31,IF($T$15*DH31&gt;0,DH31,IF($V$15*DI31&gt;0,DI31,IF($J$15*DJ31&gt;0,DJ31,IF($L$15*DK31&gt;0,DK31,0.00001))))))+MAX(DF31:DK31))/2))*CY$59*CY$60,3))</f>
        <v>0</v>
      </c>
      <c r="CY31" s="90"/>
      <c r="CZ31" s="91"/>
      <c r="DB31" s="46" t="s">
        <v>26</v>
      </c>
      <c r="DC31" s="47">
        <v>0.35</v>
      </c>
      <c r="DD31" s="47">
        <v>0.5</v>
      </c>
      <c r="DE31" s="47">
        <v>0.25</v>
      </c>
      <c r="DF31" s="47">
        <v>0.3</v>
      </c>
      <c r="DG31" s="47">
        <v>0.3</v>
      </c>
      <c r="DH31" s="48">
        <v>0.4</v>
      </c>
      <c r="DI31" s="47">
        <v>0.4</v>
      </c>
      <c r="DJ31" s="47">
        <v>0.2</v>
      </c>
      <c r="DK31" s="47">
        <v>0.25</v>
      </c>
    </row>
    <row r="32" spans="1:148" ht="10.199999999999999" customHeight="1" thickBot="1" x14ac:dyDescent="0.35">
      <c r="B32" s="27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8"/>
      <c r="X32" s="30"/>
      <c r="CX32" s="89">
        <f t="shared" ref="CX32:CX37" si="0">ROUND((0+($D$15*DC32+$F$15*DD32+$O$15*DF32+$Q$15*DG32+$T$15*DH32+$V$15*DI32+$H$15*DE32+$J$15*DJ32+$L$15*DK32)/(DC32+DD32+DE32+(IF($O$15*DF32&gt;0,DF32,IF($Q$15*DG32&gt;0,DG32,IF($T$15*DH32&gt;0,DH32,IF($V$15*DI32&gt;0,DI32,IF($J$15*DJ32&gt;0,DJ32,IF($L$15*DK32&gt;0,DK32,0.00001))))))+MAX(DF32:DK32))/2))*CY$59,3)</f>
        <v>0</v>
      </c>
      <c r="CY32" s="90"/>
      <c r="CZ32" s="91"/>
      <c r="DB32" s="46" t="s">
        <v>27</v>
      </c>
      <c r="DC32" s="47">
        <v>0.5</v>
      </c>
      <c r="DD32" s="47">
        <v>0.25</v>
      </c>
      <c r="DE32" s="47">
        <v>0.25</v>
      </c>
      <c r="DF32" s="47">
        <v>0.5</v>
      </c>
      <c r="DG32" s="47">
        <v>0.2</v>
      </c>
      <c r="DH32" s="47">
        <v>0.3</v>
      </c>
      <c r="DI32" s="47">
        <v>0.3</v>
      </c>
      <c r="DJ32" s="47">
        <v>0.5</v>
      </c>
      <c r="DK32" s="47">
        <v>0.25</v>
      </c>
    </row>
    <row r="33" spans="4:145" ht="25.2" thickBot="1" x14ac:dyDescent="0.35">
      <c r="CX33" s="89">
        <f t="shared" si="0"/>
        <v>0</v>
      </c>
      <c r="CY33" s="90"/>
      <c r="CZ33" s="91"/>
      <c r="DB33" s="46" t="s">
        <v>8</v>
      </c>
      <c r="DC33" s="47">
        <v>0.35</v>
      </c>
      <c r="DD33" s="47">
        <v>0.4</v>
      </c>
      <c r="DE33" s="47">
        <v>0.25</v>
      </c>
      <c r="DF33" s="47">
        <v>0.25</v>
      </c>
      <c r="DG33" s="47">
        <v>0.2</v>
      </c>
      <c r="DH33" s="47">
        <v>0.3</v>
      </c>
      <c r="DI33" s="47">
        <v>0.3</v>
      </c>
      <c r="DJ33" s="47">
        <v>0.25</v>
      </c>
      <c r="DK33" s="47">
        <v>0.35</v>
      </c>
      <c r="DR33" s="62" t="s">
        <v>84</v>
      </c>
      <c r="DS33" s="62"/>
      <c r="DT33" s="62"/>
      <c r="DU33" s="62"/>
      <c r="DV33" s="62"/>
      <c r="DW33" s="62"/>
      <c r="DX33" s="62"/>
      <c r="DY33" s="62"/>
      <c r="DZ33" s="63"/>
      <c r="EI33" s="64" t="s">
        <v>85</v>
      </c>
    </row>
    <row r="34" spans="4:145" ht="25.2" thickBot="1" x14ac:dyDescent="0.35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CX34" s="89">
        <f t="shared" si="0"/>
        <v>0</v>
      </c>
      <c r="CY34" s="90"/>
      <c r="CZ34" s="91"/>
      <c r="DB34" s="46" t="s">
        <v>9</v>
      </c>
      <c r="DC34" s="47">
        <v>0.35</v>
      </c>
      <c r="DD34" s="47">
        <v>0.4</v>
      </c>
      <c r="DE34" s="47">
        <v>0.25</v>
      </c>
      <c r="DF34" s="47">
        <v>0.25</v>
      </c>
      <c r="DG34" s="47">
        <v>0.2</v>
      </c>
      <c r="DH34" s="47">
        <v>0.3</v>
      </c>
      <c r="DI34" s="47">
        <v>0.3</v>
      </c>
      <c r="DJ34" s="47">
        <v>0.25</v>
      </c>
      <c r="DK34" s="47">
        <v>0.35</v>
      </c>
      <c r="DR34" s="49" t="s">
        <v>83</v>
      </c>
      <c r="DS34" s="50"/>
      <c r="DT34" s="50"/>
      <c r="DU34" s="50"/>
      <c r="DV34" s="50"/>
      <c r="DW34" s="50"/>
      <c r="DX34" s="50"/>
      <c r="DY34" s="50"/>
      <c r="DZ34" s="50"/>
      <c r="EA34" s="59">
        <f>IF(J15&gt;0,IF(J15&gt;=100,IF(J15&gt;200,100,10),1000),0)</f>
        <v>0</v>
      </c>
      <c r="EB34" s="59">
        <f>IF(L15&gt;0,IF(L15&gt;=100,IF(L15&gt;200,100,10),1000),0)</f>
        <v>0</v>
      </c>
      <c r="EC34" s="59">
        <f>IF(O15&gt;0,IF(O15&gt;=100,IF(O15&gt;200,100,10),1000),0)</f>
        <v>0</v>
      </c>
      <c r="ED34" s="59">
        <f>IF(Q15&gt;0,IF(Q15&gt;=100,IF(Q15&gt;200,100,10),1000),0)</f>
        <v>0</v>
      </c>
      <c r="EE34" s="59">
        <f>IF(T15&gt;0,IF(T15&gt;=100,IF(T15&gt;200,100,10),1000),0)</f>
        <v>0</v>
      </c>
      <c r="EF34" s="59">
        <f>IF(V15&gt;0,IF(V15&gt;=100,IF(V15&gt;200,100,10),1000),0)</f>
        <v>0</v>
      </c>
      <c r="EG34" s="59">
        <f>SUM(EA34:EF34)</f>
        <v>0</v>
      </c>
      <c r="EH34" s="60"/>
      <c r="EI34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предмет",IF(CX30&gt;80,IF(T$17=0,"Позначте Так або Ні в графі підготовчих курсів",IF(D$30=0,"Оберіть спеціальність з переліку зліва",CX30)),IF(CX30&lt;20,"Введіть оцінку за 4-ий предмет",CX30)))))))))</f>
        <v>Введіть оцінку за 1-ий предмет</v>
      </c>
      <c r="EJ34" s="56"/>
      <c r="EK34" s="57"/>
      <c r="EO34" s="51" t="str">
        <f>IF(D30=0,EI36,INDEX(EI:EI,MATCH(D30,DR:DR,0)))</f>
        <v>Введіть оцінку за 1-ий предмет</v>
      </c>
    </row>
    <row r="35" spans="4:145" ht="25.2" thickBot="1" x14ac:dyDescent="0.35">
      <c r="CX35" s="89">
        <f t="shared" si="0"/>
        <v>0</v>
      </c>
      <c r="CY35" s="90"/>
      <c r="CZ35" s="91"/>
      <c r="DB35" s="46" t="s">
        <v>10</v>
      </c>
      <c r="DC35" s="47">
        <v>0.35</v>
      </c>
      <c r="DD35" s="47">
        <v>0.4</v>
      </c>
      <c r="DE35" s="47">
        <v>0.25</v>
      </c>
      <c r="DF35" s="47">
        <v>0.25</v>
      </c>
      <c r="DG35" s="47">
        <v>0.2</v>
      </c>
      <c r="DH35" s="47">
        <v>0.3</v>
      </c>
      <c r="DI35" s="47">
        <v>0.3</v>
      </c>
      <c r="DJ35" s="47">
        <v>0.25</v>
      </c>
      <c r="DK35" s="47">
        <v>0.35</v>
      </c>
      <c r="DR35" s="58" t="s">
        <v>82</v>
      </c>
      <c r="DS35" s="50"/>
      <c r="DT35" s="50"/>
      <c r="DU35" s="50"/>
      <c r="DV35" s="50"/>
      <c r="DW35" s="50"/>
      <c r="DX35" s="50"/>
      <c r="DY35" s="50"/>
      <c r="DZ35" s="50"/>
      <c r="EA35" s="59"/>
      <c r="EB35" s="59"/>
      <c r="EC35" s="59"/>
      <c r="ED35" s="59"/>
      <c r="EE35" s="59"/>
      <c r="EF35" s="59"/>
      <c r="EG35" s="59"/>
      <c r="EH35" s="60"/>
      <c r="EI35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предмет",IF(CX31&gt;80,IF(T$17=0,"Позначте Так або Ні в графі підготовчих курсів",IF(D$30=0,"Оберіть спеціальність з переліку зліва",CX31)),IF(CX31&lt;20,"Введіть оцінку за 4-ий предмет",CX31)))))))))</f>
        <v>Введіть оцінку за 1-ий предмет</v>
      </c>
      <c r="EJ35" s="56"/>
      <c r="EK35" s="57"/>
    </row>
    <row r="36" spans="4:145" ht="25.2" thickBot="1" x14ac:dyDescent="0.35">
      <c r="CX36" s="89">
        <f t="shared" si="0"/>
        <v>0</v>
      </c>
      <c r="CY36" s="90"/>
      <c r="CZ36" s="91"/>
      <c r="DB36" s="46" t="s">
        <v>44</v>
      </c>
      <c r="DC36" s="47">
        <v>0.35</v>
      </c>
      <c r="DD36" s="47">
        <v>0.4</v>
      </c>
      <c r="DE36" s="47">
        <v>0.25</v>
      </c>
      <c r="DF36" s="47">
        <v>0.25</v>
      </c>
      <c r="DG36" s="47">
        <v>0.2</v>
      </c>
      <c r="DH36" s="47">
        <v>0.3</v>
      </c>
      <c r="DI36" s="47">
        <v>0.3</v>
      </c>
      <c r="DJ36" s="47">
        <v>0.25</v>
      </c>
      <c r="DK36" s="47">
        <v>0.35</v>
      </c>
      <c r="DR36" s="58" t="s">
        <v>73</v>
      </c>
      <c r="DS36" s="50"/>
      <c r="DT36" s="50"/>
      <c r="DU36" s="50"/>
      <c r="DV36" s="50"/>
      <c r="DW36" s="50"/>
      <c r="DX36" s="50"/>
      <c r="DY36" s="50"/>
      <c r="DZ36" s="50"/>
      <c r="EA36" s="59"/>
      <c r="EB36" s="59"/>
      <c r="EC36" s="59"/>
      <c r="ED36" s="59"/>
      <c r="EE36" s="59"/>
      <c r="EF36" s="59"/>
      <c r="EG36" s="59"/>
      <c r="EH36" s="60"/>
      <c r="EI36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предмет",IF(CX38&gt;80,IF(T$17=0,"Позначте Так або Ні в графі підготовчих курсів",IF(D$30=0,"Оберіть спеціальність з переліку зліва",CX38)),IF(CX38&lt;20,"Введіть оцінку за 4-ий предмет",CX38)))))))))</f>
        <v>Введіть оцінку за 1-ий предмет</v>
      </c>
      <c r="EJ36" s="56"/>
      <c r="EK36" s="57"/>
    </row>
    <row r="37" spans="4:145" ht="25.2" thickBot="1" x14ac:dyDescent="0.35">
      <c r="CX37" s="89">
        <f t="shared" si="0"/>
        <v>0</v>
      </c>
      <c r="CY37" s="90"/>
      <c r="CZ37" s="91"/>
      <c r="DB37" s="46" t="s">
        <v>11</v>
      </c>
      <c r="DC37" s="47">
        <v>0.35</v>
      </c>
      <c r="DD37" s="47">
        <v>0.4</v>
      </c>
      <c r="DE37" s="47">
        <v>0.25</v>
      </c>
      <c r="DF37" s="47">
        <v>0.25</v>
      </c>
      <c r="DG37" s="47">
        <v>0.2</v>
      </c>
      <c r="DH37" s="47">
        <v>0.3</v>
      </c>
      <c r="DI37" s="47">
        <v>0.3</v>
      </c>
      <c r="DJ37" s="47">
        <v>0.25</v>
      </c>
      <c r="DK37" s="47">
        <v>0.35</v>
      </c>
      <c r="DR37" s="49" t="s">
        <v>69</v>
      </c>
      <c r="DS37" s="50"/>
      <c r="DT37" s="50"/>
      <c r="DU37" s="50"/>
      <c r="DV37" s="50"/>
      <c r="DW37" s="50"/>
      <c r="DX37" s="50"/>
      <c r="DY37" s="50"/>
      <c r="DZ37" s="50"/>
      <c r="EA37" s="59"/>
      <c r="EB37" s="59"/>
      <c r="EC37" s="59"/>
      <c r="ED37" s="59"/>
      <c r="EE37" s="59"/>
      <c r="EF37" s="59"/>
      <c r="EG37" s="59"/>
      <c r="EH37" s="60"/>
      <c r="EI37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предмет",IF(CX32&gt;80,IF(T$17=0,"Позначте Так або Ні в графі підготовчих курсів",IF(D$30=0,"Оберіть спеціальність з переліку зліва",CX32)),IF(CX32&lt;20,"Введіть оцінку за 4-ий предмет",CX32)))))))))</f>
        <v>Введіть оцінку за 1-ий предмет</v>
      </c>
      <c r="EJ37" s="56"/>
      <c r="EK37" s="57"/>
    </row>
    <row r="38" spans="4:145" ht="25.2" thickBot="1" x14ac:dyDescent="0.35">
      <c r="CX38" s="89">
        <f>ROUND((0+($D$15*DC38+$F$15*DD38+$O$15*DF38+$Q$15*DG38+$T$15*DH38+$V$15*DI38+$H$15*DE38+$J$15*DJ38+$L$15*DK38+0.6*T19)/(DC38+DD38+DE38+0.6+(IF($O$15*DF38&gt;0,DF38,IF($Q$15*DG38&gt;0,DG38,IF($T$15*DH38&gt;0,DH38,IF($V$15*DI38&gt;0,DI38,IF($J$15*DJ38&gt;0,DJ38,IF($L$15*DK38&gt;0,DK38,0.00001))))))+MAX(DF38:DK38))/2))*CY$59,3)</f>
        <v>0</v>
      </c>
      <c r="CY38" s="90"/>
      <c r="CZ38" s="91"/>
      <c r="DB38" s="46" t="s">
        <v>71</v>
      </c>
      <c r="DC38" s="47">
        <v>0.25</v>
      </c>
      <c r="DD38" s="47">
        <v>0.2</v>
      </c>
      <c r="DE38" s="47">
        <v>0.2</v>
      </c>
      <c r="DF38" s="47">
        <v>0.2</v>
      </c>
      <c r="DG38" s="47">
        <v>0.2</v>
      </c>
      <c r="DH38" s="47">
        <v>0.2</v>
      </c>
      <c r="DI38" s="47">
        <v>0.2</v>
      </c>
      <c r="DJ38" s="47">
        <v>0.2</v>
      </c>
      <c r="DK38" s="47">
        <v>0.2</v>
      </c>
      <c r="DL38" s="38">
        <v>0.6</v>
      </c>
      <c r="DR38" s="49" t="s">
        <v>68</v>
      </c>
      <c r="DS38" s="50"/>
      <c r="DT38" s="50"/>
      <c r="DU38" s="50"/>
      <c r="DV38" s="50"/>
      <c r="DW38" s="50"/>
      <c r="DX38" s="50"/>
      <c r="DY38" s="50"/>
      <c r="DZ38" s="50"/>
      <c r="EA38" s="59"/>
      <c r="EB38" s="59"/>
      <c r="EC38" s="59"/>
      <c r="ED38" s="59"/>
      <c r="EE38" s="59"/>
      <c r="EF38" s="59"/>
      <c r="EG38" s="59"/>
      <c r="EH38" s="60"/>
      <c r="EI38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предмет",IF(CX33&gt;80,IF(T$17=0,"Позначте Так або Ні в графі підготовчих курсів",IF(D$30=0,"Оберіть спеціальність з переліку зліва",CX33)),IF(CX33&lt;20,"Введіть оцінку за 4-ий предмет",CX33)))))))))</f>
        <v>Введіть оцінку за 1-ий предмет</v>
      </c>
      <c r="EJ38" s="56"/>
      <c r="EK38" s="57"/>
    </row>
    <row r="39" spans="4:145" ht="25.2" thickBot="1" x14ac:dyDescent="0.35">
      <c r="CX39" s="89">
        <f t="shared" ref="CX39:CX45" si="1">ROUND((0+($D$15*DC39+$F$15*DD39+$O$15*DF39+$Q$15*DG39+$T$15*DH39+$V$15*DI39+$H$15*DE39+$J$15*DJ39+$L$15*DK39)/(DC39+DD39+DE39+(IF($O$15*DF39&gt;0,DF39,IF($Q$15*DG39&gt;0,DG39,IF($T$15*DH39&gt;0,DH39,IF($V$15*DI39&gt;0,DI39,IF($J$15*DJ39&gt;0,DJ39,IF($L$15*DK39&gt;0,DK39,0.00001))))))+MAX(DF39:DK39))/2))*CY$59,3)</f>
        <v>0</v>
      </c>
      <c r="CY39" s="90"/>
      <c r="CZ39" s="91"/>
      <c r="DB39" s="46" t="s">
        <v>72</v>
      </c>
      <c r="DC39" s="47">
        <v>0.35</v>
      </c>
      <c r="DD39" s="47">
        <v>0.4</v>
      </c>
      <c r="DE39" s="47">
        <v>0.25</v>
      </c>
      <c r="DF39" s="47">
        <v>0.3</v>
      </c>
      <c r="DG39" s="47">
        <v>0.4</v>
      </c>
      <c r="DH39" s="47">
        <v>0.3</v>
      </c>
      <c r="DI39" s="47">
        <v>0.3</v>
      </c>
      <c r="DJ39" s="47">
        <v>0.25</v>
      </c>
      <c r="DK39" s="47">
        <v>0.25</v>
      </c>
      <c r="DR39" s="49" t="s">
        <v>74</v>
      </c>
      <c r="DS39" s="50"/>
      <c r="DT39" s="50"/>
      <c r="DU39" s="50"/>
      <c r="DV39" s="50"/>
      <c r="DW39" s="50"/>
      <c r="DX39" s="50"/>
      <c r="DY39" s="50"/>
      <c r="DZ39" s="50"/>
      <c r="EA39" s="59"/>
      <c r="EB39" s="59"/>
      <c r="EC39" s="59"/>
      <c r="ED39" s="59"/>
      <c r="EE39" s="59"/>
      <c r="EF39" s="59"/>
      <c r="EG39" s="59"/>
      <c r="EH39" s="60"/>
      <c r="EI39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предмет",IF(CX39&gt;80,IF(T$17=0,"Позначте Так або Ні в графі підготовчих курсів",IF(D$30=0,"Оберіть спеціальність з переліку зліва",CX39)),IF(CX39&lt;20,"Введіть оцінку за 4-ий предмет",CX39)))))))))</f>
        <v>Введіть оцінку за 1-ий предмет</v>
      </c>
      <c r="EJ39" s="56"/>
      <c r="EK39" s="57"/>
    </row>
    <row r="40" spans="4:145" ht="25.2" thickBot="1" x14ac:dyDescent="0.35">
      <c r="CX40" s="89">
        <f t="shared" si="1"/>
        <v>0</v>
      </c>
      <c r="CY40" s="90"/>
      <c r="CZ40" s="91"/>
      <c r="DB40" s="46" t="s">
        <v>12</v>
      </c>
      <c r="DC40" s="47">
        <v>0.3</v>
      </c>
      <c r="DD40" s="47">
        <v>0.35</v>
      </c>
      <c r="DE40" s="47">
        <v>0.35</v>
      </c>
      <c r="DF40" s="47">
        <v>0.3</v>
      </c>
      <c r="DG40" s="47">
        <v>0.5</v>
      </c>
      <c r="DH40" s="47">
        <v>0.45</v>
      </c>
      <c r="DI40" s="47">
        <v>0.45</v>
      </c>
      <c r="DJ40" s="47">
        <v>0.3</v>
      </c>
      <c r="DK40" s="47">
        <v>0.4</v>
      </c>
      <c r="DR40" s="49" t="s">
        <v>67</v>
      </c>
      <c r="DS40" s="50"/>
      <c r="DT40" s="50"/>
      <c r="DU40" s="50"/>
      <c r="DV40" s="50"/>
      <c r="DW40" s="50"/>
      <c r="DX40" s="50"/>
      <c r="DY40" s="50"/>
      <c r="DZ40" s="50"/>
      <c r="EA40" s="59"/>
      <c r="EB40" s="59"/>
      <c r="EC40" s="59"/>
      <c r="ED40" s="59"/>
      <c r="EE40" s="59"/>
      <c r="EF40" s="59"/>
      <c r="EG40" s="59"/>
      <c r="EH40" s="60"/>
      <c r="EI40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предмет",IF(CX34&gt;80,IF(T$17=0,"Позначте Так або Ні в графі підготовчих курсів",IF(D$30=0,"Оберіть спеціальність з переліку зліва",CX34)),IF(CX34&lt;20,"Введіть оцінку за 4-ий предмет",CX34)))))))))</f>
        <v>Введіть оцінку за 1-ий предмет</v>
      </c>
      <c r="EJ40" s="56"/>
      <c r="EK40" s="57"/>
    </row>
    <row r="41" spans="4:145" ht="25.2" thickBot="1" x14ac:dyDescent="0.35">
      <c r="CX41" s="89">
        <f t="shared" si="1"/>
        <v>0</v>
      </c>
      <c r="CY41" s="90"/>
      <c r="CZ41" s="91"/>
      <c r="DB41" s="46" t="s">
        <v>13</v>
      </c>
      <c r="DC41" s="47">
        <v>0.3</v>
      </c>
      <c r="DD41" s="47">
        <v>0.5</v>
      </c>
      <c r="DE41" s="47">
        <v>0.2</v>
      </c>
      <c r="DF41" s="47">
        <v>0.3</v>
      </c>
      <c r="DG41" s="47">
        <v>0.2</v>
      </c>
      <c r="DH41" s="47">
        <v>0.4</v>
      </c>
      <c r="DI41" s="47">
        <v>0.3</v>
      </c>
      <c r="DJ41" s="47">
        <v>0.2</v>
      </c>
      <c r="DK41" s="47">
        <v>0.2</v>
      </c>
      <c r="DR41" s="49" t="s">
        <v>66</v>
      </c>
      <c r="DS41" s="50"/>
      <c r="DT41" s="50"/>
      <c r="DU41" s="50"/>
      <c r="DV41" s="50"/>
      <c r="DW41" s="50"/>
      <c r="DX41" s="50"/>
      <c r="DY41" s="50"/>
      <c r="DZ41" s="50"/>
      <c r="EA41" s="59"/>
      <c r="EB41" s="59"/>
      <c r="EC41" s="59"/>
      <c r="ED41" s="59"/>
      <c r="EE41" s="59"/>
      <c r="EF41" s="59"/>
      <c r="EG41" s="59"/>
      <c r="EH41" s="60"/>
      <c r="EI41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предмет",IF(CX35&gt;80,IF(T$17=0,"Позначте Так або Ні в графі підготовчих курсів",IF(D$30=0,"Оберіть спеціальність з переліку зліва",CX35)),IF(CX35&lt;20,"Введіть оцінку за 4-ий предмет",CX35)))))))))</f>
        <v>Введіть оцінку за 1-ий предмет</v>
      </c>
      <c r="EJ41" s="56"/>
      <c r="EK41" s="57"/>
    </row>
    <row r="42" spans="4:145" ht="25.2" thickBot="1" x14ac:dyDescent="0.35">
      <c r="CX42" s="89">
        <f t="shared" si="1"/>
        <v>0</v>
      </c>
      <c r="CY42" s="90"/>
      <c r="CZ42" s="91"/>
      <c r="DB42" s="46" t="s">
        <v>14</v>
      </c>
      <c r="DC42" s="47">
        <v>0.3</v>
      </c>
      <c r="DD42" s="47">
        <v>0.5</v>
      </c>
      <c r="DE42" s="47">
        <v>0.2</v>
      </c>
      <c r="DF42" s="47">
        <v>0.3</v>
      </c>
      <c r="DG42" s="47">
        <v>0.2</v>
      </c>
      <c r="DH42" s="47">
        <v>0.4</v>
      </c>
      <c r="DI42" s="47">
        <v>0.3</v>
      </c>
      <c r="DJ42" s="47">
        <v>0.2</v>
      </c>
      <c r="DK42" s="47">
        <v>0.2</v>
      </c>
      <c r="DR42" s="49" t="s">
        <v>65</v>
      </c>
      <c r="DS42" s="50"/>
      <c r="DT42" s="50"/>
      <c r="DU42" s="50"/>
      <c r="DV42" s="50"/>
      <c r="DW42" s="50"/>
      <c r="DX42" s="50"/>
      <c r="DY42" s="50"/>
      <c r="DZ42" s="50"/>
      <c r="EA42" s="59"/>
      <c r="EB42" s="59"/>
      <c r="EC42" s="59"/>
      <c r="ED42" s="59"/>
      <c r="EE42" s="59"/>
      <c r="EF42" s="59"/>
      <c r="EG42" s="59"/>
      <c r="EH42" s="60"/>
      <c r="EI42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предмет",IF(CX36&gt;80,IF(T$17=0,"Позначте Так або Ні в графі підготовчих курсів",IF(D$30=0,"Оберіть спеціальність з переліку зліва",CX36)),IF(CX36&lt;20,"Введіть оцінку за 4-ий предмет",CX36)))))))))</f>
        <v>Введіть оцінку за 1-ий предмет</v>
      </c>
      <c r="EJ42" s="56"/>
      <c r="EK42" s="57"/>
    </row>
    <row r="43" spans="4:145" ht="25.2" thickBot="1" x14ac:dyDescent="0.35">
      <c r="CX43" s="89">
        <f t="shared" si="1"/>
        <v>0</v>
      </c>
      <c r="CY43" s="90"/>
      <c r="CZ43" s="91"/>
      <c r="DB43" s="46" t="s">
        <v>75</v>
      </c>
      <c r="DC43" s="47">
        <v>0.3</v>
      </c>
      <c r="DD43" s="47">
        <v>0.5</v>
      </c>
      <c r="DE43" s="47">
        <v>0.2</v>
      </c>
      <c r="DF43" s="47">
        <v>0.3</v>
      </c>
      <c r="DG43" s="47">
        <v>0.2</v>
      </c>
      <c r="DH43" s="47">
        <v>0.4</v>
      </c>
      <c r="DI43" s="47">
        <v>0.3</v>
      </c>
      <c r="DJ43" s="47">
        <v>0.2</v>
      </c>
      <c r="DK43" s="47">
        <v>0.2</v>
      </c>
      <c r="DR43" s="49" t="s">
        <v>64</v>
      </c>
      <c r="DS43" s="50"/>
      <c r="DT43" s="50"/>
      <c r="DU43" s="50"/>
      <c r="DV43" s="50"/>
      <c r="DW43" s="50"/>
      <c r="DX43" s="50"/>
      <c r="DY43" s="50"/>
      <c r="DZ43" s="50"/>
      <c r="EA43" s="59"/>
      <c r="EB43" s="59"/>
      <c r="EC43" s="59"/>
      <c r="ED43" s="59"/>
      <c r="EE43" s="59"/>
      <c r="EF43" s="59"/>
      <c r="EG43" s="59"/>
      <c r="EH43" s="60"/>
      <c r="EI43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предмет",IF(CX37&gt;80,IF(T$17=0,"Позначте Так або Ні в графі підготовчих курсів",IF(D$30=0,"Оберіть спеціальність з переліку зліва",CX37)),IF(CX37&lt;20,"Введіть оцінку за 4-ий предмет",CX37)))))))))</f>
        <v>Введіть оцінку за 1-ий предмет</v>
      </c>
      <c r="EJ43" s="56"/>
      <c r="EK43" s="57"/>
    </row>
    <row r="44" spans="4:145" ht="25.2" thickBot="1" x14ac:dyDescent="0.35">
      <c r="CX44" s="89">
        <f t="shared" si="1"/>
        <v>0</v>
      </c>
      <c r="CY44" s="90"/>
      <c r="CZ44" s="91"/>
      <c r="DB44" s="46" t="s">
        <v>76</v>
      </c>
      <c r="DC44" s="47">
        <v>0.3</v>
      </c>
      <c r="DD44" s="47">
        <v>0.5</v>
      </c>
      <c r="DE44" s="47">
        <v>0.2</v>
      </c>
      <c r="DF44" s="47">
        <v>0.3</v>
      </c>
      <c r="DG44" s="47">
        <v>0.2</v>
      </c>
      <c r="DH44" s="47">
        <v>0.4</v>
      </c>
      <c r="DI44" s="47">
        <v>0.3</v>
      </c>
      <c r="DJ44" s="47">
        <v>0.2</v>
      </c>
      <c r="DK44" s="47">
        <v>0.2</v>
      </c>
      <c r="DR44" s="49" t="s">
        <v>63</v>
      </c>
      <c r="DS44" s="50"/>
      <c r="DT44" s="50"/>
      <c r="DU44" s="50"/>
      <c r="DV44" s="50"/>
      <c r="DW44" s="50"/>
      <c r="DX44" s="50"/>
      <c r="DY44" s="50"/>
      <c r="DZ44" s="50"/>
      <c r="EA44" s="59"/>
      <c r="EB44" s="59"/>
      <c r="EC44" s="59"/>
      <c r="ED44" s="59"/>
      <c r="EE44" s="59"/>
      <c r="EF44" s="59"/>
      <c r="EG44" s="59"/>
      <c r="EH44" s="60"/>
      <c r="EI44" s="64" t="str">
        <f t="shared" ref="EI44:EI49" si="2"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предмет",IF(CX40&gt;80,IF(T$17=0,"Позначте Так або Ні в графі підготовчих курсів",IF(D$30=0,"Оберіть спеціальність з переліку зліва",CX40)),IF(CX40&lt;20,"Введіть оцінку за 4-ий предмет",CX40)))))))))</f>
        <v>Введіть оцінку за 1-ий предмет</v>
      </c>
      <c r="EJ44" s="56"/>
      <c r="EK44" s="57"/>
    </row>
    <row r="45" spans="4:145" ht="25.2" thickBot="1" x14ac:dyDescent="0.35">
      <c r="CX45" s="89">
        <f t="shared" si="1"/>
        <v>0</v>
      </c>
      <c r="CY45" s="90"/>
      <c r="CZ45" s="91"/>
      <c r="DB45" s="46" t="s">
        <v>77</v>
      </c>
      <c r="DC45" s="47">
        <v>0.3</v>
      </c>
      <c r="DD45" s="47">
        <v>0.5</v>
      </c>
      <c r="DE45" s="47">
        <v>0.2</v>
      </c>
      <c r="DF45" s="47">
        <v>0.3</v>
      </c>
      <c r="DG45" s="47">
        <v>0.2</v>
      </c>
      <c r="DH45" s="47">
        <v>0.4</v>
      </c>
      <c r="DI45" s="47">
        <v>0.3</v>
      </c>
      <c r="DJ45" s="47">
        <v>0.2</v>
      </c>
      <c r="DK45" s="47">
        <v>0.2</v>
      </c>
      <c r="DR45" s="49" t="s">
        <v>62</v>
      </c>
      <c r="DS45" s="50"/>
      <c r="DT45" s="50"/>
      <c r="DU45" s="50"/>
      <c r="DV45" s="50"/>
      <c r="DW45" s="50"/>
      <c r="DX45" s="50"/>
      <c r="DY45" s="50"/>
      <c r="DZ45" s="50"/>
      <c r="EA45" s="59"/>
      <c r="EB45" s="59"/>
      <c r="EC45" s="59"/>
      <c r="ED45" s="59"/>
      <c r="EE45" s="59"/>
      <c r="EF45" s="59"/>
      <c r="EG45" s="59"/>
      <c r="EH45" s="60"/>
      <c r="EI45" s="64" t="str">
        <f t="shared" si="2"/>
        <v>Введіть оцінку за 1-ий предмет</v>
      </c>
      <c r="EJ45" s="56"/>
      <c r="EK45" s="57"/>
    </row>
    <row r="46" spans="4:145" ht="25.2" thickBot="1" x14ac:dyDescent="0.35">
      <c r="CX46" s="89">
        <f t="shared" ref="CX46:CX54" si="3">IF(T$17="так",ROUND((10+($D$15*DC46+$F$15*DD46+$O$15*DF46+$Q$15*DG46+$T$15*DH46+$V$15*DI46+$H$15*DE46+$J$15*DJ46+$L$15*DK46)/(DC46+DD46+DE46+(IF($O$15*DF46&gt;0,DF46,IF($Q$15*DG46&gt;0,DG46,IF($T$15*DH46&gt;0,DH46,IF($V$15*DI46&gt;0,DI46,IF($J$15*DJ46&gt;0,DJ46,IF($L$15*DK46&gt;0,DK46,0.00001))))))+MAX(DF46:DK46))/2))*CY$59*CY$60,3),ROUND((0+($D$15*DC46+$F$15*DD46+$O$15*DF46+$Q$15*DG46+$T$15*DH46+$V$15*DI46+$H$15*DE46+$J$15*DJ46+$L$15*DK46)/(DC46+DD46+DE46+(IF($O$15*DF46&gt;0,DF46,IF($Q$15*DG46&gt;0,DG46,IF($T$15*DH46&gt;0,DH46,IF($V$15*DI46&gt;0,DI46,IF($J$15*DJ46&gt;0,DJ46,IF($L$15*DK46&gt;0,DK46,0.00001))))))+MAX(DF46:DK46))/2))*CY$59*CY$60,3))</f>
        <v>0</v>
      </c>
      <c r="CY46" s="90"/>
      <c r="CZ46" s="91"/>
      <c r="DB46" s="46" t="s">
        <v>15</v>
      </c>
      <c r="DC46" s="47">
        <v>0.3</v>
      </c>
      <c r="DD46" s="47">
        <v>0.5</v>
      </c>
      <c r="DE46" s="47">
        <v>0.2</v>
      </c>
      <c r="DF46" s="47">
        <v>0.3</v>
      </c>
      <c r="DG46" s="47">
        <v>0.2</v>
      </c>
      <c r="DH46" s="47">
        <v>0.5</v>
      </c>
      <c r="DI46" s="47">
        <v>0.3</v>
      </c>
      <c r="DJ46" s="47">
        <v>0.2</v>
      </c>
      <c r="DK46" s="47">
        <v>0.2</v>
      </c>
      <c r="DR46" s="49" t="s">
        <v>61</v>
      </c>
      <c r="DS46" s="50"/>
      <c r="DT46" s="50"/>
      <c r="DU46" s="50"/>
      <c r="DV46" s="50"/>
      <c r="DW46" s="50"/>
      <c r="DX46" s="50"/>
      <c r="DY46" s="50"/>
      <c r="DZ46" s="50"/>
      <c r="EA46" s="59"/>
      <c r="EB46" s="59"/>
      <c r="EC46" s="59"/>
      <c r="ED46" s="59"/>
      <c r="EE46" s="59"/>
      <c r="EF46" s="59"/>
      <c r="EG46" s="59"/>
      <c r="EH46" s="60"/>
      <c r="EI46" s="64" t="str">
        <f t="shared" si="2"/>
        <v>Введіть оцінку за 1-ий предмет</v>
      </c>
      <c r="EJ46" s="56"/>
      <c r="EK46" s="57"/>
    </row>
    <row r="47" spans="4:145" ht="25.2" thickBot="1" x14ac:dyDescent="0.35">
      <c r="CX47" s="89">
        <f t="shared" si="3"/>
        <v>0</v>
      </c>
      <c r="CY47" s="90"/>
      <c r="CZ47" s="91"/>
      <c r="DB47" s="46" t="s">
        <v>16</v>
      </c>
      <c r="DC47" s="47">
        <v>0.3</v>
      </c>
      <c r="DD47" s="47">
        <v>0.5</v>
      </c>
      <c r="DE47" s="47">
        <v>0.2</v>
      </c>
      <c r="DF47" s="47">
        <v>0.3</v>
      </c>
      <c r="DG47" s="47">
        <v>0.2</v>
      </c>
      <c r="DH47" s="47">
        <v>0.5</v>
      </c>
      <c r="DI47" s="47">
        <v>0.5</v>
      </c>
      <c r="DJ47" s="47">
        <v>0.2</v>
      </c>
      <c r="DK47" s="47">
        <v>0.2</v>
      </c>
      <c r="DR47" s="49" t="s">
        <v>78</v>
      </c>
      <c r="DS47" s="50"/>
      <c r="DT47" s="50"/>
      <c r="DU47" s="50"/>
      <c r="DV47" s="50"/>
      <c r="DW47" s="50"/>
      <c r="DX47" s="50"/>
      <c r="DY47" s="50"/>
      <c r="DZ47" s="50"/>
      <c r="EA47" s="59"/>
      <c r="EB47" s="59"/>
      <c r="EC47" s="59"/>
      <c r="ED47" s="59"/>
      <c r="EE47" s="59"/>
      <c r="EF47" s="59"/>
      <c r="EG47" s="59"/>
      <c r="EH47" s="60"/>
      <c r="EI47" s="64" t="str">
        <f t="shared" si="2"/>
        <v>Введіть оцінку за 1-ий предмет</v>
      </c>
      <c r="EJ47" s="56"/>
      <c r="EK47" s="57"/>
    </row>
    <row r="48" spans="4:145" ht="25.2" thickBot="1" x14ac:dyDescent="0.35">
      <c r="CX48" s="89">
        <f t="shared" si="3"/>
        <v>0</v>
      </c>
      <c r="CY48" s="90"/>
      <c r="CZ48" s="91"/>
      <c r="DB48" s="46" t="s">
        <v>17</v>
      </c>
      <c r="DC48" s="47">
        <v>0.3</v>
      </c>
      <c r="DD48" s="47">
        <v>0.5</v>
      </c>
      <c r="DE48" s="47">
        <v>0.2</v>
      </c>
      <c r="DF48" s="47">
        <v>0.3</v>
      </c>
      <c r="DG48" s="47">
        <v>0.2</v>
      </c>
      <c r="DH48" s="47">
        <v>0.5</v>
      </c>
      <c r="DI48" s="47">
        <v>0.3</v>
      </c>
      <c r="DJ48" s="47">
        <v>0.2</v>
      </c>
      <c r="DK48" s="47">
        <v>0.2</v>
      </c>
      <c r="DR48" s="49" t="s">
        <v>79</v>
      </c>
      <c r="DS48" s="50"/>
      <c r="DT48" s="50"/>
      <c r="DU48" s="50"/>
      <c r="DV48" s="50"/>
      <c r="DW48" s="50"/>
      <c r="DX48" s="50"/>
      <c r="DY48" s="50"/>
      <c r="DZ48" s="50"/>
      <c r="EA48" s="59"/>
      <c r="EB48" s="59"/>
      <c r="EC48" s="59"/>
      <c r="ED48" s="59"/>
      <c r="EE48" s="59"/>
      <c r="EF48" s="59"/>
      <c r="EG48" s="59"/>
      <c r="EH48" s="60"/>
      <c r="EI48" s="64" t="str">
        <f t="shared" si="2"/>
        <v>Введіть оцінку за 1-ий предмет</v>
      </c>
      <c r="EJ48" s="56"/>
      <c r="EK48" s="57"/>
    </row>
    <row r="49" spans="102:141" ht="25.2" thickBot="1" x14ac:dyDescent="0.35">
      <c r="CX49" s="89">
        <f t="shared" si="3"/>
        <v>0</v>
      </c>
      <c r="CY49" s="90"/>
      <c r="CZ49" s="91"/>
      <c r="DB49" s="46" t="s">
        <v>18</v>
      </c>
      <c r="DC49" s="47">
        <v>0.3</v>
      </c>
      <c r="DD49" s="47">
        <v>0.5</v>
      </c>
      <c r="DE49" s="47">
        <v>0.2</v>
      </c>
      <c r="DF49" s="47">
        <v>0.3</v>
      </c>
      <c r="DG49" s="47">
        <v>0.2</v>
      </c>
      <c r="DH49" s="47">
        <v>0.5</v>
      </c>
      <c r="DI49" s="47">
        <v>0.3</v>
      </c>
      <c r="DJ49" s="47">
        <v>0.2</v>
      </c>
      <c r="DK49" s="47">
        <v>0.2</v>
      </c>
      <c r="DR49" s="49" t="s">
        <v>80</v>
      </c>
      <c r="DS49" s="50"/>
      <c r="DT49" s="50"/>
      <c r="DU49" s="50"/>
      <c r="DV49" s="50"/>
      <c r="DW49" s="50"/>
      <c r="DX49" s="50"/>
      <c r="DY49" s="50"/>
      <c r="DZ49" s="50"/>
      <c r="EA49" s="59"/>
      <c r="EB49" s="59"/>
      <c r="EC49" s="59"/>
      <c r="ED49" s="59"/>
      <c r="EE49" s="59"/>
      <c r="EF49" s="59"/>
      <c r="EG49" s="59"/>
      <c r="EH49" s="60"/>
      <c r="EI49" s="64" t="str">
        <f t="shared" si="2"/>
        <v>Введіть оцінку за 1-ий предмет</v>
      </c>
      <c r="EJ49" s="56"/>
      <c r="EK49" s="57"/>
    </row>
    <row r="50" spans="102:141" ht="25.2" thickBot="1" x14ac:dyDescent="0.35">
      <c r="CX50" s="89">
        <f t="shared" si="3"/>
        <v>0</v>
      </c>
      <c r="CY50" s="90"/>
      <c r="CZ50" s="91"/>
      <c r="DB50" s="46" t="s">
        <v>19</v>
      </c>
      <c r="DC50" s="47">
        <v>0.3</v>
      </c>
      <c r="DD50" s="47">
        <v>0.5</v>
      </c>
      <c r="DE50" s="47">
        <v>0.2</v>
      </c>
      <c r="DF50" s="47">
        <v>0.3</v>
      </c>
      <c r="DG50" s="47">
        <v>0.2</v>
      </c>
      <c r="DH50" s="47">
        <v>0.5</v>
      </c>
      <c r="DI50" s="47">
        <v>0.3</v>
      </c>
      <c r="DJ50" s="47">
        <v>0.2</v>
      </c>
      <c r="DK50" s="47">
        <v>0.2</v>
      </c>
      <c r="DR50" s="49" t="s">
        <v>56</v>
      </c>
      <c r="DS50" s="50"/>
      <c r="DT50" s="50"/>
      <c r="DU50" s="50"/>
      <c r="DV50" s="50"/>
      <c r="DW50" s="50"/>
      <c r="DX50" s="50"/>
      <c r="DY50" s="50"/>
      <c r="DZ50" s="50"/>
      <c r="EA50" s="59"/>
      <c r="EB50" s="59"/>
      <c r="EC50" s="59"/>
      <c r="ED50" s="59"/>
      <c r="EE50" s="59"/>
      <c r="EF50" s="59"/>
      <c r="EG50" s="59"/>
      <c r="EH50" s="60"/>
      <c r="EI50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предмет",IF(CX51&gt;80,IF(T$17=0,"Позначте Так або Ні в графі підготовчих курсів",IF(D$30=0,"Оберіть спеціальність з переліку зліва",CX51)),IF(CX51&lt;20,"Введіть оцінку за 4-ий предмет",CX51)))))))))</f>
        <v>Введіть оцінку за 1-ий предмет</v>
      </c>
      <c r="EJ50" s="56"/>
      <c r="EK50" s="57"/>
    </row>
    <row r="51" spans="102:141" ht="25.2" thickBot="1" x14ac:dyDescent="0.35">
      <c r="CX51" s="89">
        <f t="shared" si="3"/>
        <v>0</v>
      </c>
      <c r="CY51" s="90"/>
      <c r="CZ51" s="91"/>
      <c r="DB51" s="46" t="s">
        <v>20</v>
      </c>
      <c r="DC51" s="47">
        <v>0.3</v>
      </c>
      <c r="DD51" s="47">
        <v>0.5</v>
      </c>
      <c r="DE51" s="47">
        <v>0.2</v>
      </c>
      <c r="DF51" s="47">
        <v>0.3</v>
      </c>
      <c r="DG51" s="47">
        <v>0.3</v>
      </c>
      <c r="DH51" s="47">
        <v>0.3</v>
      </c>
      <c r="DI51" s="47">
        <v>0.5</v>
      </c>
      <c r="DJ51" s="47">
        <v>0.2</v>
      </c>
      <c r="DK51" s="47">
        <v>0.2</v>
      </c>
      <c r="DR51" s="49" t="s">
        <v>57</v>
      </c>
      <c r="DS51" s="50"/>
      <c r="DT51" s="50"/>
      <c r="DU51" s="50"/>
      <c r="DV51" s="50"/>
      <c r="DW51" s="50"/>
      <c r="DX51" s="50"/>
      <c r="DY51" s="50"/>
      <c r="DZ51" s="50"/>
      <c r="EA51" s="59"/>
      <c r="EB51" s="59"/>
      <c r="EC51" s="59"/>
      <c r="ED51" s="59"/>
      <c r="EE51" s="59"/>
      <c r="EF51" s="59"/>
      <c r="EG51" s="59"/>
      <c r="EH51" s="60"/>
      <c r="EI51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предмет",IF(CX49&gt;80,IF(T$17=0,"Позначте Так або Ні в графі підготовчих курсів",IF(D$30=0,"Оберіть спеціальність з переліку зліва",CX49)),IF(CX49&lt;20,"Введіть оцінку за 4-ий предмет",CX49)))))))))</f>
        <v>Введіть оцінку за 1-ий предмет</v>
      </c>
      <c r="EJ51" s="56"/>
      <c r="EK51" s="57"/>
    </row>
    <row r="52" spans="102:141" ht="25.2" thickBot="1" x14ac:dyDescent="0.35">
      <c r="CX52" s="89">
        <f t="shared" si="3"/>
        <v>0</v>
      </c>
      <c r="CY52" s="90"/>
      <c r="CZ52" s="91"/>
      <c r="DB52" s="46" t="s">
        <v>21</v>
      </c>
      <c r="DC52" s="47">
        <v>0.3</v>
      </c>
      <c r="DD52" s="47">
        <v>0.5</v>
      </c>
      <c r="DE52" s="47">
        <v>0.2</v>
      </c>
      <c r="DF52" s="47">
        <v>0.3</v>
      </c>
      <c r="DG52" s="47">
        <v>0.2</v>
      </c>
      <c r="DH52" s="47">
        <v>0.5</v>
      </c>
      <c r="DI52" s="47">
        <v>0.3</v>
      </c>
      <c r="DJ52" s="47">
        <v>0.2</v>
      </c>
      <c r="DK52" s="47">
        <v>0.2</v>
      </c>
      <c r="DR52" s="49" t="s">
        <v>55</v>
      </c>
      <c r="DS52" s="50"/>
      <c r="DT52" s="50"/>
      <c r="DU52" s="50"/>
      <c r="DV52" s="50"/>
      <c r="DW52" s="50"/>
      <c r="DX52" s="50"/>
      <c r="DY52" s="50"/>
      <c r="DZ52" s="50"/>
      <c r="EA52" s="59"/>
      <c r="EB52" s="59"/>
      <c r="EC52" s="59"/>
      <c r="ED52" s="59"/>
      <c r="EE52" s="59"/>
      <c r="EF52" s="59"/>
      <c r="EG52" s="59"/>
      <c r="EH52" s="60"/>
      <c r="EI52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предмет",IF(CX52&gt;80,IF(T$17=0,"Позначте Так або Ні в графі підготовчих курсів",IF(D$30=0,"Оберіть спеціальність з переліку зліва",CX52)),IF(CX52&lt;20,"Введіть оцінку за 4-ий предмет",CX52)))))))))</f>
        <v>Введіть оцінку за 1-ий предмет</v>
      </c>
      <c r="EJ52" s="56"/>
      <c r="EK52" s="57"/>
    </row>
    <row r="53" spans="102:141" ht="25.2" thickBot="1" x14ac:dyDescent="0.35">
      <c r="CX53" s="89">
        <f t="shared" si="3"/>
        <v>0</v>
      </c>
      <c r="CY53" s="90"/>
      <c r="CZ53" s="91"/>
      <c r="DB53" s="46" t="s">
        <v>22</v>
      </c>
      <c r="DC53" s="47">
        <v>0.3</v>
      </c>
      <c r="DD53" s="47">
        <v>0.5</v>
      </c>
      <c r="DE53" s="47">
        <v>0.2</v>
      </c>
      <c r="DF53" s="47">
        <v>0.3</v>
      </c>
      <c r="DG53" s="47">
        <v>0.2</v>
      </c>
      <c r="DH53" s="47">
        <v>0.5</v>
      </c>
      <c r="DI53" s="47">
        <v>0.3</v>
      </c>
      <c r="DJ53" s="47">
        <v>0.2</v>
      </c>
      <c r="DK53" s="47">
        <v>0.2</v>
      </c>
      <c r="DR53" s="49" t="s">
        <v>54</v>
      </c>
      <c r="DS53" s="50"/>
      <c r="DT53" s="50"/>
      <c r="DU53" s="50"/>
      <c r="DV53" s="50"/>
      <c r="DW53" s="50"/>
      <c r="DX53" s="50"/>
      <c r="DY53" s="50"/>
      <c r="DZ53" s="50"/>
      <c r="EA53" s="59"/>
      <c r="EB53" s="59"/>
      <c r="EC53" s="59"/>
      <c r="ED53" s="59"/>
      <c r="EE53" s="59"/>
      <c r="EF53" s="59"/>
      <c r="EG53" s="59"/>
      <c r="EH53" s="60"/>
      <c r="EI53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предмет",IF(CX53&gt;80,IF(T$17=0,"Позначте Так або Ні в графі підготовчих курсів",IF(D$30=0,"Оберіть спеціальність з переліку зліва",CX53)),IF(CX53&lt;20,"Введіть оцінку за 4-ий предмет",CX53)))))))))</f>
        <v>Введіть оцінку за 1-ий предмет</v>
      </c>
      <c r="EJ53" s="56"/>
      <c r="EK53" s="57"/>
    </row>
    <row r="54" spans="102:141" ht="25.2" thickBot="1" x14ac:dyDescent="0.35">
      <c r="CX54" s="89">
        <f t="shared" si="3"/>
        <v>0</v>
      </c>
      <c r="CY54" s="90"/>
      <c r="CZ54" s="91"/>
      <c r="DB54" s="46" t="s">
        <v>23</v>
      </c>
      <c r="DC54" s="47">
        <v>0.3</v>
      </c>
      <c r="DD54" s="47">
        <v>0.5</v>
      </c>
      <c r="DE54" s="47">
        <v>0.2</v>
      </c>
      <c r="DF54" s="47">
        <v>0.3</v>
      </c>
      <c r="DG54" s="47">
        <v>0.2</v>
      </c>
      <c r="DH54" s="47">
        <v>0.5</v>
      </c>
      <c r="DI54" s="47">
        <v>0.3</v>
      </c>
      <c r="DJ54" s="47">
        <v>0.2</v>
      </c>
      <c r="DK54" s="47">
        <v>0.2</v>
      </c>
      <c r="DR54" s="49" t="s">
        <v>59</v>
      </c>
      <c r="DS54" s="50"/>
      <c r="DT54" s="50"/>
      <c r="DU54" s="50"/>
      <c r="DV54" s="50"/>
      <c r="DW54" s="50"/>
      <c r="DX54" s="50"/>
      <c r="DY54" s="50"/>
      <c r="DZ54" s="50"/>
      <c r="EA54" s="59"/>
      <c r="EB54" s="59"/>
      <c r="EC54" s="59"/>
      <c r="ED54" s="59"/>
      <c r="EE54" s="59"/>
      <c r="EF54" s="59"/>
      <c r="EG54" s="59"/>
      <c r="EH54" s="60"/>
      <c r="EI54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предмет",IF(CX47&gt;80,IF(T$17=0,"Позначте Так або Ні в графі підготовчих курсів",IF(D$30=0,"Оберіть спеціальність з переліку зліва",CX47)),IF(CX47&lt;20,"Введіть оцінку за 4-ий предмет",CX47)))))))))</f>
        <v>Введіть оцінку за 1-ий предмет</v>
      </c>
      <c r="EJ54" s="56"/>
      <c r="EK54" s="57"/>
    </row>
    <row r="55" spans="102:141" ht="25.2" thickBot="1" x14ac:dyDescent="0.35">
      <c r="CX55" s="89">
        <f>ROUND((0+($D$15*DC55+$F$15*DD55+$O$15*DF55+$Q$15*DG55+$T$15*DH55+$V$15*DI55+$H$15*DE55+$J$15*DJ55+$L$15*DK55)/(DC55+DD55+DE55+(IF($O$15*DF55&gt;0,DF55,IF($Q$15*DG55&gt;0,DG55,IF($T$15*DH55&gt;0,DH55,IF($V$15*DI55&gt;0,DI55,IF($J$15*DJ55&gt;0,DJ55,IF($L$15*DK55&gt;0,DK55,0.00001))))))+MAX(DF55:DK55))/2))*CY$59,3)</f>
        <v>0</v>
      </c>
      <c r="CY55" s="90"/>
      <c r="CZ55" s="91"/>
      <c r="DB55" s="46" t="s">
        <v>24</v>
      </c>
      <c r="DC55" s="47">
        <v>0.3</v>
      </c>
      <c r="DD55" s="47">
        <v>0.5</v>
      </c>
      <c r="DE55" s="47">
        <v>0.2</v>
      </c>
      <c r="DF55" s="47">
        <v>0.3</v>
      </c>
      <c r="DG55" s="47">
        <v>0.2</v>
      </c>
      <c r="DH55" s="47">
        <v>0.4</v>
      </c>
      <c r="DI55" s="47">
        <v>0.3</v>
      </c>
      <c r="DJ55" s="47">
        <v>0.2</v>
      </c>
      <c r="DK55" s="47">
        <v>0.3</v>
      </c>
      <c r="DR55" s="49" t="s">
        <v>60</v>
      </c>
      <c r="DS55" s="50"/>
      <c r="DT55" s="50"/>
      <c r="DU55" s="50"/>
      <c r="DV55" s="50"/>
      <c r="DW55" s="50"/>
      <c r="DX55" s="50"/>
      <c r="DY55" s="50"/>
      <c r="DZ55" s="50"/>
      <c r="EA55" s="59"/>
      <c r="EB55" s="59"/>
      <c r="EC55" s="59"/>
      <c r="ED55" s="59"/>
      <c r="EE55" s="59"/>
      <c r="EF55" s="59"/>
      <c r="EG55" s="59"/>
      <c r="EH55" s="60"/>
      <c r="EI55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предмет",IF(CX46&gt;80,IF(T$17=0,"Позначте Так або Ні в графі підготовчих курсів",IF(D$30=0,"Оберіть спеціальність з переліку зліва",CX46)),IF(CX46&lt;20,"Введіть оцінку за 4-ий предмет",CX46)))))))))</f>
        <v>Введіть оцінку за 1-ий предмет</v>
      </c>
      <c r="EJ55" s="56"/>
      <c r="EK55" s="57"/>
    </row>
    <row r="56" spans="102:141" ht="25.2" thickBot="1" x14ac:dyDescent="0.35">
      <c r="CX56" s="89">
        <f>IF(T$17="так",ROUND((10+($D$15*DC56+$F$15*DD56+$O$15*DF56+$Q$15*DG56+$T$15*DH56+$V$15*DI56+$H$15*DE56+$J$15*DJ56+$L$15*DK56)/(DC56+DD56+DE56+(IF($O$15*DF56&gt;0,DF56,IF($Q$15*DG56&gt;0,DG56,IF($T$15*DH56&gt;0,DH56,IF($V$15*DI56&gt;0,DI56,IF($J$15*DJ56&gt;0,DJ56,IF($L$15*DK56&gt;0,DK56,0.00001))))))+MAX(DF56:DK56))/2))*CY$59*CY$60,3),ROUND((0+($D$15*DC56+$F$15*DD56+$O$15*DF56+$Q$15*DG56+$T$15*DH56+$V$15*DI56+$H$15*DE56+$J$15*DJ56+$L$15*DK56)/(DC56+DD56+DE56+(IF($O$15*DF56&gt;0,DF56,IF($Q$15*DG56&gt;0,DG56,IF($T$15*DH56&gt;0,DH56,IF($V$15*DI56&gt;0,DI56,IF($J$15*DJ56&gt;0,DJ56,IF($L$15*DK56&gt;0,DK56,0.00001))))))+MAX(DF56:DK56))/2))*CY$59*CY$60,3))</f>
        <v>0</v>
      </c>
      <c r="CY56" s="90"/>
      <c r="CZ56" s="91"/>
      <c r="DB56" s="46" t="s">
        <v>49</v>
      </c>
      <c r="DC56" s="47">
        <v>0.3</v>
      </c>
      <c r="DD56" s="47">
        <v>0.5</v>
      </c>
      <c r="DE56" s="47">
        <v>0.2</v>
      </c>
      <c r="DF56" s="47">
        <v>0.5</v>
      </c>
      <c r="DG56" s="47">
        <v>0.2</v>
      </c>
      <c r="DH56" s="47">
        <v>0.4</v>
      </c>
      <c r="DI56" s="47">
        <v>0.3</v>
      </c>
      <c r="DJ56" s="47">
        <v>0.2</v>
      </c>
      <c r="DK56" s="47">
        <v>0.2</v>
      </c>
      <c r="DR56" s="49" t="s">
        <v>58</v>
      </c>
      <c r="DS56" s="50"/>
      <c r="DT56" s="50"/>
      <c r="DU56" s="50"/>
      <c r="DV56" s="50"/>
      <c r="DW56" s="50"/>
      <c r="DX56" s="50"/>
      <c r="DY56" s="50"/>
      <c r="DZ56" s="50"/>
      <c r="EA56" s="59"/>
      <c r="EB56" s="59"/>
      <c r="EC56" s="59"/>
      <c r="ED56" s="59"/>
      <c r="EE56" s="59"/>
      <c r="EF56" s="59"/>
      <c r="EG56" s="59"/>
      <c r="EH56" s="60"/>
      <c r="EI56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предмет",IF(CX48&gt;80,IF(T$17=0,"Позначте Так або Ні в графі підготовчих курсів",IF(D$30=0,"Оберіть спеціальність з переліку зліва",CX48)),IF(CX48&lt;20,"Введіть оцінку за 4-ий предмет",CX48)))))))))</f>
        <v>Введіть оцінку за 1-ий предмет</v>
      </c>
      <c r="EJ56" s="56"/>
      <c r="EK56" s="57"/>
    </row>
    <row r="57" spans="102:141" ht="25.2" thickBot="1" x14ac:dyDescent="0.35">
      <c r="CX57" s="89">
        <f>IF(T$17="так",ROUND((10+($D$15*DC57+$F$15*DD57+$O$15*DF57+$Q$15*DG57+$T$15*DH57+$V$15*DI57+$H$15*DE57+$J$15*DJ57+$L$15*DK57)/(DC57+DD57+DE57+(IF($O$15*DF57&gt;0,DF57,IF($Q$15*DG57&gt;0,DG57,IF($T$15*DH57&gt;0,DH57,IF($V$15*DI57&gt;0,DI57,IF($J$15*DJ57&gt;0,DJ57,IF($L$15*DK57&gt;0,DK57,0.00001))))))+MAX(DF57:DK57))/2))*CY$59*CY$60,3),ROUND((0+($D$15*DC57+$F$15*DD57+$O$15*DF57+$Q$15*DG57+$T$15*DH57+$V$15*DI57+$H$15*DE57+$J$15*DJ57+$L$15*DK57)/(DC57+DD57+DE57+(IF($O$15*DF57&gt;0,DF57,IF($Q$15*DG57&gt;0,DG57,IF($T$15*DH57&gt;0,DH57,IF($V$15*DI57&gt;0,DI57,IF($J$15*DJ57&gt;0,DJ57,IF($L$15*DK57&gt;0,DK57,0.00001))))))+MAX(DF57:DK57))/2))*CY$59*CY$60,3))</f>
        <v>0</v>
      </c>
      <c r="CY57" s="90"/>
      <c r="CZ57" s="91"/>
      <c r="DB57" s="46" t="s">
        <v>25</v>
      </c>
      <c r="DC57" s="47">
        <v>0.3</v>
      </c>
      <c r="DD57" s="47">
        <v>0.5</v>
      </c>
      <c r="DE57" s="47">
        <v>0.2</v>
      </c>
      <c r="DF57" s="47">
        <v>0.5</v>
      </c>
      <c r="DG57" s="47">
        <v>0.2</v>
      </c>
      <c r="DH57" s="47">
        <v>0.4</v>
      </c>
      <c r="DI57" s="47">
        <v>0.3</v>
      </c>
      <c r="DJ57" s="47">
        <v>0.2</v>
      </c>
      <c r="DK57" s="47">
        <v>0.2</v>
      </c>
      <c r="DR57" s="49" t="s">
        <v>53</v>
      </c>
      <c r="DS57" s="50"/>
      <c r="DT57" s="50"/>
      <c r="DU57" s="50"/>
      <c r="DV57" s="50"/>
      <c r="DW57" s="50"/>
      <c r="DX57" s="50"/>
      <c r="DY57" s="50"/>
      <c r="DZ57" s="50"/>
      <c r="EA57" s="59"/>
      <c r="EB57" s="59"/>
      <c r="EC57" s="59"/>
      <c r="ED57" s="59"/>
      <c r="EE57" s="59"/>
      <c r="EF57" s="59"/>
      <c r="EG57" s="59"/>
      <c r="EH57" s="60"/>
      <c r="EI57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предмет",IF(CX55&gt;80,IF(T$17=0,"Позначте Так або Ні в графі підготовчих курсів",IF(D$30=0,"Оберіть спеціальність з переліку зліва",CX55)),IF(CX55&lt;20,"Введіть оцінку за 4-ий предмет",CX55)))))))))</f>
        <v>Введіть оцінку за 1-ий предмет</v>
      </c>
      <c r="EJ57" s="56"/>
      <c r="EK57" s="57"/>
    </row>
    <row r="58" spans="102:141" ht="25.2" thickBot="1" x14ac:dyDescent="0.35">
      <c r="DR58" s="49" t="s">
        <v>52</v>
      </c>
      <c r="DS58" s="50"/>
      <c r="DT58" s="50"/>
      <c r="DU58" s="50"/>
      <c r="DV58" s="50"/>
      <c r="DW58" s="50"/>
      <c r="DX58" s="50"/>
      <c r="DY58" s="50"/>
      <c r="DZ58" s="50"/>
      <c r="EA58" s="59"/>
      <c r="EB58" s="59"/>
      <c r="EC58" s="59"/>
      <c r="ED58" s="59"/>
      <c r="EE58" s="59"/>
      <c r="EF58" s="59"/>
      <c r="EG58" s="59"/>
      <c r="EH58" s="60"/>
      <c r="EI58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предмет",IF(CX54&gt;80,IF(T$17=0,"Позначте Так або Ні в графі підготовчих курсів",IF(D$30=0,"Оберіть спеціальність з переліку зліва",CX54)),IF(CX54&lt;20,"Введіть оцінку за 4-ий предмет",CX54)))))))))</f>
        <v>Введіть оцінку за 1-ий предмет</v>
      </c>
      <c r="EJ58" s="56"/>
      <c r="EK58" s="57"/>
    </row>
    <row r="59" spans="102:141" ht="25.2" thickBot="1" x14ac:dyDescent="0.35">
      <c r="CX59" s="52" t="s">
        <v>39</v>
      </c>
      <c r="CY59" s="53">
        <v>1.07</v>
      </c>
      <c r="DR59" s="49" t="s">
        <v>51</v>
      </c>
      <c r="DS59" s="50"/>
      <c r="DT59" s="50"/>
      <c r="DU59" s="50"/>
      <c r="DV59" s="50"/>
      <c r="DW59" s="50"/>
      <c r="DX59" s="50"/>
      <c r="DY59" s="50"/>
      <c r="DZ59" s="50"/>
      <c r="EA59" s="59"/>
      <c r="EB59" s="59"/>
      <c r="EC59" s="59"/>
      <c r="ED59" s="59"/>
      <c r="EE59" s="59"/>
      <c r="EF59" s="59"/>
      <c r="EG59" s="59"/>
      <c r="EH59" s="60"/>
      <c r="EI59" s="64" t="str">
        <f>IF(D$15=0,"Введіть оцінку за 1-ий предмет",IF(D$15&lt;100,"Введіть оцінки за 200-бальною шкалою",IF(F$15=0,"Введіть оцінку за 2-ий предмет",IF(F$15&lt;100,"Введіть оцінки за 200-бальною шкалою",IF(H$15=0,"Введіть оцінку за 3-ій предмет",IF(EG$34=0,"Введіть оцінку за 4-ий предмет",IF(EG$34&gt;10,"Виберіть тільки один 4-ий предмет",IF(CX56&gt;80,IF(T$17=0,"Позначте Так або Ні в графі підготовчих курсів",IF(D$30=0,"Оберіть спеціальність з переліку зліва",CX56)),IF(CX56&lt;20,"Введіть оцінку за 4-ий предмет",CX56)))))))))</f>
        <v>Введіть оцінку за 1-ий предмет</v>
      </c>
      <c r="EJ59" s="56"/>
      <c r="EK59" s="57"/>
    </row>
    <row r="60" spans="102:141" ht="15" thickBot="1" x14ac:dyDescent="0.35">
      <c r="CX60" s="54" t="s">
        <v>40</v>
      </c>
      <c r="CY60" s="55">
        <v>1.02</v>
      </c>
    </row>
  </sheetData>
  <sheetProtection algorithmName="SHA-512" hashValue="1jFPMK6fYOPzFgzV+XvhgC69Dc7x43o4nuq5eOothcLAuTqpKRfrHgQSZSoXqqB8LrLN0mPtX4WbLEQ+pSpG1g==" saltValue="JskGB3qLera4vhHX2q9a4A==" spinCount="100000" sheet="1" objects="1" scenarios="1"/>
  <mergeCells count="50">
    <mergeCell ref="D19:Q19"/>
    <mergeCell ref="T19:V19"/>
    <mergeCell ref="DD27:DD28"/>
    <mergeCell ref="DE27:DE28"/>
    <mergeCell ref="CX31:CZ31"/>
    <mergeCell ref="C22:W23"/>
    <mergeCell ref="D28:R28"/>
    <mergeCell ref="T28:V28"/>
    <mergeCell ref="D30:Q30"/>
    <mergeCell ref="T30:V30"/>
    <mergeCell ref="CX38:CZ38"/>
    <mergeCell ref="DJ27:DJ28"/>
    <mergeCell ref="DK27:DK28"/>
    <mergeCell ref="CX32:CZ32"/>
    <mergeCell ref="CX33:CZ33"/>
    <mergeCell ref="CX30:CZ30"/>
    <mergeCell ref="DF27:DF28"/>
    <mergeCell ref="DG27:DG28"/>
    <mergeCell ref="DH27:DH28"/>
    <mergeCell ref="DI27:DI28"/>
    <mergeCell ref="DC27:DC28"/>
    <mergeCell ref="CX36:CZ36"/>
    <mergeCell ref="CX37:CZ37"/>
    <mergeCell ref="CX40:CZ40"/>
    <mergeCell ref="CX34:CZ34"/>
    <mergeCell ref="CX35:CZ35"/>
    <mergeCell ref="CX39:CZ39"/>
    <mergeCell ref="CX57:CZ57"/>
    <mergeCell ref="CX55:CZ55"/>
    <mergeCell ref="CX56:CZ56"/>
    <mergeCell ref="CX53:CZ53"/>
    <mergeCell ref="CX54:CZ54"/>
    <mergeCell ref="CX51:CZ51"/>
    <mergeCell ref="CX52:CZ52"/>
    <mergeCell ref="CX46:CZ46"/>
    <mergeCell ref="CX41:CZ41"/>
    <mergeCell ref="CX42:CZ42"/>
    <mergeCell ref="CX49:CZ49"/>
    <mergeCell ref="CX50:CZ50"/>
    <mergeCell ref="CX47:CZ47"/>
    <mergeCell ref="CX48:CZ48"/>
    <mergeCell ref="CX43:CZ43"/>
    <mergeCell ref="CX44:CZ44"/>
    <mergeCell ref="CX45:CZ45"/>
    <mergeCell ref="C3:W5"/>
    <mergeCell ref="C7:W8"/>
    <mergeCell ref="D17:Q17"/>
    <mergeCell ref="T17:V17"/>
    <mergeCell ref="J12:V12"/>
    <mergeCell ref="D12:H12"/>
  </mergeCells>
  <dataValidations count="2">
    <dataValidation type="list" allowBlank="1" showInputMessage="1" showErrorMessage="1" sqref="T17:V17" xr:uid="{00000000-0002-0000-0000-000000000000}">
      <formula1>$CX$25:$CX$26</formula1>
    </dataValidation>
    <dataValidation type="list" allowBlank="1" showInputMessage="1" showErrorMessage="1" sqref="D30:Q30" xr:uid="{00000000-0002-0000-0000-000001000000}">
      <formula1>$DR$34:$DR$59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Кися</dc:creator>
  <cp:lastModifiedBy>Гор Саркісян</cp:lastModifiedBy>
  <dcterms:created xsi:type="dcterms:W3CDTF">2023-04-27T23:07:09Z</dcterms:created>
  <dcterms:modified xsi:type="dcterms:W3CDTF">2025-03-05T09:42:05Z</dcterms:modified>
</cp:coreProperties>
</file>